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Silnoproud" sheetId="3" r:id="rId3"/>
    <sheet name="03 - Vedlejší rozpočtové 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Stavební část'!$C$132:$K$387</definedName>
    <definedName name="_xlnm.Print_Area" localSheetId="1">'01 - Stavební část'!$C$4:$J$39,'01 - Stavební část'!$C$50:$J$76,'01 - Stavební část'!$C$82:$J$114,'01 - Stavební část'!$C$120:$J$387</definedName>
    <definedName name="_xlnm.Print_Titles" localSheetId="1">'01 - Stavební část'!$132:$132</definedName>
    <definedName name="_xlnm._FilterDatabase" localSheetId="2" hidden="1">'02 - Silnoproud'!$C$121:$K$165</definedName>
    <definedName name="_xlnm.Print_Area" localSheetId="2">'02 - Silnoproud'!$C$4:$J$39,'02 - Silnoproud'!$C$50:$J$76,'02 - Silnoproud'!$C$82:$J$103,'02 - Silnoproud'!$C$109:$J$165</definedName>
    <definedName name="_xlnm.Print_Titles" localSheetId="2">'02 - Silnoproud'!$121:$121</definedName>
    <definedName name="_xlnm._FilterDatabase" localSheetId="3" hidden="1">'03 - Vedlejší rozpočtové ...'!$C$119:$K$130</definedName>
    <definedName name="_xlnm.Print_Area" localSheetId="3">'03 - Vedlejší rozpočtové ...'!$C$4:$J$39,'03 - Vedlejší rozpočtové ...'!$C$50:$J$76,'03 - Vedlejší rozpočtové ...'!$C$82:$J$101,'03 - Vedlejší rozpočtové ...'!$C$107:$J$130</definedName>
    <definedName name="_xlnm.Print_Titles" localSheetId="3">'03 - Vedlejší rozpočtové ...'!$119:$119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3" r="J37"/>
  <c r="J36"/>
  <c i="1" r="AY96"/>
  <c i="3" r="J35"/>
  <c i="1" r="AX96"/>
  <c i="3"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2" r="J37"/>
  <c r="J36"/>
  <c i="1" r="AY95"/>
  <c i="2" r="J35"/>
  <c i="1" r="AX95"/>
  <c i="2" r="BI383"/>
  <c r="BH383"/>
  <c r="BG383"/>
  <c r="BF383"/>
  <c r="T383"/>
  <c r="R383"/>
  <c r="P383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1"/>
  <c r="BH361"/>
  <c r="BG361"/>
  <c r="BF361"/>
  <c r="T361"/>
  <c r="R361"/>
  <c r="P361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T309"/>
  <c r="R310"/>
  <c r="R309"/>
  <c r="P310"/>
  <c r="P309"/>
  <c r="BI308"/>
  <c r="BH308"/>
  <c r="BG308"/>
  <c r="BF308"/>
  <c r="T308"/>
  <c r="R308"/>
  <c r="P308"/>
  <c r="BI307"/>
  <c r="BH307"/>
  <c r="BG307"/>
  <c r="BF307"/>
  <c r="T307"/>
  <c r="R307"/>
  <c r="P307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3"/>
  <c r="BH273"/>
  <c r="BG273"/>
  <c r="BF273"/>
  <c r="T273"/>
  <c r="R273"/>
  <c r="P273"/>
  <c r="BI268"/>
  <c r="BH268"/>
  <c r="BG268"/>
  <c r="BF268"/>
  <c r="T268"/>
  <c r="R268"/>
  <c r="P268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28"/>
  <c r="BH228"/>
  <c r="BG228"/>
  <c r="BF228"/>
  <c r="T228"/>
  <c r="R228"/>
  <c r="P228"/>
  <c r="BI223"/>
  <c r="BH223"/>
  <c r="BG223"/>
  <c r="BF223"/>
  <c r="T223"/>
  <c r="R223"/>
  <c r="P223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2"/>
  <c r="BH212"/>
  <c r="BG212"/>
  <c r="BF212"/>
  <c r="T212"/>
  <c r="R212"/>
  <c r="P212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J92"/>
  <c r="J91"/>
  <c r="F91"/>
  <c r="F89"/>
  <c r="E87"/>
  <c r="J18"/>
  <c r="E18"/>
  <c r="F130"/>
  <c r="J17"/>
  <c r="J12"/>
  <c r="J127"/>
  <c r="E7"/>
  <c r="E123"/>
  <c i="1" r="L90"/>
  <c r="AM90"/>
  <c r="AM89"/>
  <c r="L89"/>
  <c r="AM87"/>
  <c r="L87"/>
  <c r="L85"/>
  <c r="L84"/>
  <c i="2" r="BK368"/>
  <c r="J295"/>
  <c r="J193"/>
  <c r="J302"/>
  <c r="BK221"/>
  <c r="BK157"/>
  <c r="BK142"/>
  <c r="J245"/>
  <c r="BK187"/>
  <c r="BK151"/>
  <c r="BK339"/>
  <c r="BK259"/>
  <c r="J184"/>
  <c r="J297"/>
  <c r="BK198"/>
  <c r="BK317"/>
  <c r="J182"/>
  <c r="J288"/>
  <c r="J141"/>
  <c r="BK236"/>
  <c r="BK319"/>
  <c r="J334"/>
  <c r="J366"/>
  <c r="BK168"/>
  <c r="J282"/>
  <c r="BK145"/>
  <c r="J221"/>
  <c r="J257"/>
  <c r="BK268"/>
  <c r="BK332"/>
  <c i="3" r="BK152"/>
  <c r="J152"/>
  <c r="BK149"/>
  <c r="J160"/>
  <c r="J144"/>
  <c r="BK136"/>
  <c r="BK129"/>
  <c i="4" r="BK124"/>
  <c i="2" r="BK375"/>
  <c r="J305"/>
  <c r="BK228"/>
  <c r="J157"/>
  <c r="J217"/>
  <c r="BK170"/>
  <c r="BK218"/>
  <c r="BK282"/>
  <c r="BK179"/>
  <c r="J260"/>
  <c r="BK304"/>
  <c r="J361"/>
  <c r="BK371"/>
  <c r="J198"/>
  <c r="J238"/>
  <c r="J136"/>
  <c r="J273"/>
  <c r="J356"/>
  <c r="BK289"/>
  <c r="J153"/>
  <c r="J263"/>
  <c r="J228"/>
  <c r="J205"/>
  <c r="BK295"/>
  <c i="4" r="J126"/>
  <c i="2" r="J339"/>
  <c r="J242"/>
  <c r="BK351"/>
  <c r="J343"/>
  <c r="J202"/>
  <c r="BK260"/>
  <c r="BK373"/>
  <c r="BK189"/>
  <c r="BK223"/>
  <c r="J315"/>
  <c r="BK338"/>
  <c r="J285"/>
  <c i="3" r="J141"/>
  <c r="J153"/>
  <c r="BK140"/>
  <c r="BK150"/>
  <c r="J142"/>
  <c r="BK128"/>
  <c i="4" r="J124"/>
  <c i="2" r="BK197"/>
  <c r="J246"/>
  <c r="BK205"/>
  <c r="BK377"/>
  <c r="J301"/>
  <c r="J383"/>
  <c r="J310"/>
  <c r="BK180"/>
  <c r="J308"/>
  <c r="J234"/>
  <c r="J299"/>
  <c r="BK336"/>
  <c r="J145"/>
  <c r="BK278"/>
  <c r="J323"/>
  <c r="J161"/>
  <c r="BK212"/>
  <c r="J149"/>
  <c r="BK248"/>
  <c r="J317"/>
  <c r="BK155"/>
  <c r="BK261"/>
  <c r="J313"/>
  <c r="BK356"/>
  <c r="BK263"/>
  <c r="J347"/>
  <c r="J235"/>
  <c r="J180"/>
  <c r="J336"/>
  <c r="J304"/>
  <c r="J319"/>
  <c r="BK246"/>
  <c i="3" r="J162"/>
  <c r="BK137"/>
  <c r="BK131"/>
  <c r="J127"/>
  <c r="J134"/>
  <c i="4" r="BK125"/>
  <c i="2" r="BK347"/>
  <c r="J212"/>
  <c r="BK257"/>
  <c r="J186"/>
  <c r="J168"/>
  <c r="J189"/>
  <c r="BK315"/>
  <c r="J253"/>
  <c r="J170"/>
  <c r="J371"/>
  <c r="J218"/>
  <c r="J139"/>
  <c r="J370"/>
  <c r="BK235"/>
  <c i="3" r="J159"/>
  <c r="J151"/>
  <c r="BK160"/>
  <c r="J131"/>
  <c r="BK130"/>
  <c r="BK147"/>
  <c i="2" r="BK242"/>
  <c r="BK238"/>
  <c r="J142"/>
  <c r="J171"/>
  <c r="BK344"/>
  <c r="BK141"/>
  <c r="J328"/>
  <c r="BK307"/>
  <c r="J375"/>
  <c r="BK305"/>
  <c r="BK354"/>
  <c r="BK200"/>
  <c r="BK321"/>
  <c r="BK171"/>
  <c r="J163"/>
  <c r="BK285"/>
  <c r="BK301"/>
  <c r="BK372"/>
  <c i="3" r="J136"/>
  <c r="J128"/>
  <c r="J132"/>
  <c i="4" r="J130"/>
  <c r="J125"/>
  <c i="2" r="BK370"/>
  <c r="J286"/>
  <c r="J207"/>
  <c r="J290"/>
  <c r="BK234"/>
  <c r="BK202"/>
  <c r="J143"/>
  <c r="J377"/>
  <c r="BK255"/>
  <c r="BK299"/>
  <c r="J332"/>
  <c r="J307"/>
  <c r="BK204"/>
  <c r="J344"/>
  <c r="J255"/>
  <c r="J172"/>
  <c r="J240"/>
  <c r="BK326"/>
  <c r="BK136"/>
  <c i="3" r="BK164"/>
  <c r="BK165"/>
  <c r="J135"/>
  <c r="BK156"/>
  <c r="J161"/>
  <c r="J145"/>
  <c r="J130"/>
  <c r="BK144"/>
  <c r="BK148"/>
  <c r="BK141"/>
  <c r="J129"/>
  <c r="BK134"/>
  <c i="4" r="BK128"/>
  <c r="BK123"/>
  <c i="2" r="BK349"/>
  <c r="BK244"/>
  <c r="BK172"/>
  <c r="J223"/>
  <c r="BK138"/>
  <c r="BK153"/>
  <c r="J204"/>
  <c r="BK280"/>
  <c r="BK293"/>
  <c r="BK290"/>
  <c r="J373"/>
  <c r="BK273"/>
  <c r="BK217"/>
  <c r="BK251"/>
  <c r="BK334"/>
  <c i="3" r="BK162"/>
  <c r="J149"/>
  <c r="BK153"/>
  <c r="J164"/>
  <c r="J154"/>
  <c r="BK135"/>
  <c r="BK154"/>
  <c r="BK151"/>
  <c r="BK127"/>
  <c r="BK139"/>
  <c r="BK124"/>
  <c i="4" r="BK130"/>
  <c r="BK126"/>
  <c i="2" r="BK159"/>
  <c r="J200"/>
  <c r="J259"/>
  <c r="BK139"/>
  <c r="J151"/>
  <c r="J345"/>
  <c r="J159"/>
  <c r="BK253"/>
  <c r="BK323"/>
  <c r="J372"/>
  <c r="J197"/>
  <c r="BK240"/>
  <c r="J351"/>
  <c r="J283"/>
  <c i="3" r="BK146"/>
  <c r="J163"/>
  <c r="J148"/>
  <c r="J165"/>
  <c r="BK142"/>
  <c i="2" r="BK361"/>
  <c r="BK297"/>
  <c r="BK366"/>
  <c r="BK193"/>
  <c r="J280"/>
  <c i="1" r="AS94"/>
  <c i="2" r="J354"/>
  <c r="BK207"/>
  <c r="J278"/>
  <c r="BK163"/>
  <c r="J138"/>
  <c r="BK308"/>
  <c r="J187"/>
  <c r="BK286"/>
  <c r="J326"/>
  <c r="J268"/>
  <c r="J251"/>
  <c r="J248"/>
  <c r="BK313"/>
  <c r="J244"/>
  <c r="J349"/>
  <c r="BK182"/>
  <c r="J174"/>
  <c r="BK345"/>
  <c i="3" r="BK163"/>
  <c r="BK157"/>
  <c r="BK161"/>
  <c r="BK138"/>
  <c r="BK159"/>
  <c i="2" r="BK283"/>
  <c r="J289"/>
  <c r="BK174"/>
  <c r="BK149"/>
  <c r="J321"/>
  <c r="BK310"/>
  <c r="J341"/>
  <c r="BK328"/>
  <c r="J155"/>
  <c r="BK184"/>
  <c r="J179"/>
  <c r="J368"/>
  <c r="BK245"/>
  <c r="BK288"/>
  <c r="BK161"/>
  <c r="BK186"/>
  <c i="3" r="J146"/>
  <c r="J139"/>
  <c r="J138"/>
  <c r="J147"/>
  <c r="J157"/>
  <c r="BK132"/>
  <c r="J137"/>
  <c i="4" r="J123"/>
  <c i="2" r="BK343"/>
  <c r="BK143"/>
  <c r="BK383"/>
  <c r="J293"/>
  <c r="J236"/>
  <c r="J338"/>
  <c r="BK341"/>
  <c r="BK302"/>
  <c r="J261"/>
  <c i="3" r="J150"/>
  <c r="J140"/>
  <c r="J156"/>
  <c r="J124"/>
  <c r="BK145"/>
  <c r="BK126"/>
  <c r="J126"/>
  <c i="4" r="J128"/>
  <c i="2" l="1" r="R135"/>
  <c r="BK292"/>
  <c r="J292"/>
  <c r="J104"/>
  <c r="BK355"/>
  <c r="J355"/>
  <c r="J112"/>
  <c r="BK135"/>
  <c r="J135"/>
  <c r="J98"/>
  <c r="R250"/>
  <c r="BK335"/>
  <c r="J335"/>
  <c r="J110"/>
  <c r="P262"/>
  <c r="P312"/>
  <c r="P348"/>
  <c r="BK250"/>
  <c r="J250"/>
  <c r="J101"/>
  <c r="T292"/>
  <c r="T374"/>
  <c r="T262"/>
  <c r="T316"/>
  <c r="P374"/>
  <c r="R262"/>
  <c r="P316"/>
  <c r="BK374"/>
  <c r="J374"/>
  <c r="J113"/>
  <c r="R178"/>
  <c r="T250"/>
  <c r="R292"/>
  <c r="T312"/>
  <c r="R348"/>
  <c r="BK220"/>
  <c r="J220"/>
  <c r="J100"/>
  <c r="P300"/>
  <c r="R355"/>
  <c r="P178"/>
  <c r="P256"/>
  <c r="BK300"/>
  <c r="J300"/>
  <c r="J105"/>
  <c r="P335"/>
  <c r="T348"/>
  <c r="P220"/>
  <c r="BK256"/>
  <c r="J256"/>
  <c r="J102"/>
  <c r="T300"/>
  <c r="R312"/>
  <c r="R374"/>
  <c i="3" r="P125"/>
  <c r="P143"/>
  <c r="R133"/>
  <c i="2" r="P355"/>
  <c i="3" r="T133"/>
  <c i="2" r="T178"/>
  <c r="R256"/>
  <c r="R300"/>
  <c r="T355"/>
  <c i="3" r="R125"/>
  <c r="P155"/>
  <c i="2" r="BK178"/>
  <c r="J178"/>
  <c r="J99"/>
  <c i="3" r="T155"/>
  <c i="2" r="R220"/>
  <c r="T256"/>
  <c r="R335"/>
  <c i="3" r="R155"/>
  <c i="2" r="T135"/>
  <c r="T134"/>
  <c r="P250"/>
  <c r="P292"/>
  <c r="BK316"/>
  <c r="J316"/>
  <c r="J109"/>
  <c r="BK348"/>
  <c r="J348"/>
  <c r="J111"/>
  <c i="3" r="BK158"/>
  <c r="J158"/>
  <c r="J102"/>
  <c r="T125"/>
  <c r="T122"/>
  <c r="BK143"/>
  <c r="J143"/>
  <c r="J100"/>
  <c r="P158"/>
  <c i="2" r="T220"/>
  <c r="BK312"/>
  <c r="J312"/>
  <c r="J108"/>
  <c i="3" r="BK133"/>
  <c r="J133"/>
  <c r="J99"/>
  <c r="R143"/>
  <c r="R158"/>
  <c i="2" r="P135"/>
  <c r="P134"/>
  <c r="R316"/>
  <c i="3" r="BK155"/>
  <c r="J155"/>
  <c r="J101"/>
  <c i="2" r="BK262"/>
  <c r="J262"/>
  <c r="J103"/>
  <c r="T335"/>
  <c i="3" r="BK125"/>
  <c r="J125"/>
  <c r="J98"/>
  <c r="P133"/>
  <c r="T143"/>
  <c r="T158"/>
  <c i="4" r="BK122"/>
  <c r="J122"/>
  <c r="J98"/>
  <c r="P122"/>
  <c r="P121"/>
  <c r="P120"/>
  <c i="1" r="AU97"/>
  <c i="4" r="R122"/>
  <c r="R121"/>
  <c r="R120"/>
  <c r="T122"/>
  <c r="T121"/>
  <c r="T120"/>
  <c i="2" r="BK309"/>
  <c r="J309"/>
  <c r="J106"/>
  <c i="3" r="BK123"/>
  <c r="BK122"/>
  <c r="J122"/>
  <c r="J96"/>
  <c i="4" r="BK127"/>
  <c r="J127"/>
  <c r="J99"/>
  <c r="BK129"/>
  <c r="J129"/>
  <c r="J100"/>
  <c r="F92"/>
  <c r="BE128"/>
  <c r="E85"/>
  <c r="BE124"/>
  <c r="J89"/>
  <c r="BE125"/>
  <c r="BE123"/>
  <c r="BE126"/>
  <c r="BE130"/>
  <c i="2" r="BK311"/>
  <c r="J311"/>
  <c r="J107"/>
  <c r="BK134"/>
  <c r="J134"/>
  <c r="J97"/>
  <c i="3" r="BE127"/>
  <c r="BE132"/>
  <c r="BE135"/>
  <c r="BE134"/>
  <c r="J89"/>
  <c r="F119"/>
  <c r="BE129"/>
  <c r="BE128"/>
  <c r="BE130"/>
  <c r="BE156"/>
  <c r="BE141"/>
  <c r="BE151"/>
  <c r="BE126"/>
  <c r="BE145"/>
  <c r="E85"/>
  <c r="BE124"/>
  <c r="BE131"/>
  <c r="BE148"/>
  <c r="BE164"/>
  <c r="BE153"/>
  <c r="BE136"/>
  <c r="BE137"/>
  <c r="BE142"/>
  <c r="BE146"/>
  <c r="BE157"/>
  <c r="BE159"/>
  <c r="BE152"/>
  <c r="BE154"/>
  <c r="BE163"/>
  <c r="BE165"/>
  <c r="BE139"/>
  <c r="BE147"/>
  <c r="BE149"/>
  <c r="BE150"/>
  <c r="BE160"/>
  <c r="BE162"/>
  <c r="BE138"/>
  <c r="BE140"/>
  <c r="BE144"/>
  <c r="BE161"/>
  <c i="2" r="BE180"/>
  <c r="BE259"/>
  <c r="BE260"/>
  <c r="BE280"/>
  <c r="BE282"/>
  <c r="BE289"/>
  <c r="F92"/>
  <c r="BE139"/>
  <c r="BE288"/>
  <c r="BE290"/>
  <c r="BE182"/>
  <c r="BE295"/>
  <c r="BE343"/>
  <c r="BE377"/>
  <c r="BE212"/>
  <c r="BE221"/>
  <c r="BE223"/>
  <c r="BE228"/>
  <c r="BE235"/>
  <c r="BE283"/>
  <c r="BE321"/>
  <c r="BE163"/>
  <c r="BE174"/>
  <c r="BE193"/>
  <c r="BE244"/>
  <c r="BE304"/>
  <c r="BE310"/>
  <c r="BE317"/>
  <c r="BE334"/>
  <c r="BE366"/>
  <c r="J89"/>
  <c r="BE197"/>
  <c r="BE200"/>
  <c r="BE202"/>
  <c r="BE218"/>
  <c r="BE246"/>
  <c r="BE293"/>
  <c r="BE297"/>
  <c r="BE142"/>
  <c r="BE161"/>
  <c r="BE189"/>
  <c r="BE263"/>
  <c r="BE273"/>
  <c r="BE308"/>
  <c r="BE371"/>
  <c r="BE248"/>
  <c r="BE257"/>
  <c r="BE261"/>
  <c r="BE299"/>
  <c r="BE302"/>
  <c r="BE323"/>
  <c r="BE339"/>
  <c r="BE240"/>
  <c r="BE278"/>
  <c r="BE326"/>
  <c r="BE356"/>
  <c r="BE383"/>
  <c r="BE172"/>
  <c r="BE368"/>
  <c r="BE138"/>
  <c r="BE149"/>
  <c r="BE151"/>
  <c r="BE159"/>
  <c r="BE186"/>
  <c r="BE338"/>
  <c r="BE344"/>
  <c r="BE375"/>
  <c r="BE268"/>
  <c r="BE341"/>
  <c r="BE347"/>
  <c r="BE370"/>
  <c r="BE170"/>
  <c r="BE255"/>
  <c r="BE301"/>
  <c r="BE307"/>
  <c r="BE319"/>
  <c r="BE336"/>
  <c r="BE136"/>
  <c r="BE198"/>
  <c r="BE207"/>
  <c r="BE285"/>
  <c r="BE345"/>
  <c r="BE349"/>
  <c r="BE361"/>
  <c r="E85"/>
  <c r="BE217"/>
  <c r="BE234"/>
  <c r="BE236"/>
  <c r="BE238"/>
  <c r="BE242"/>
  <c r="BE157"/>
  <c r="BE313"/>
  <c r="BE315"/>
  <c r="BE328"/>
  <c r="BE332"/>
  <c r="BE179"/>
  <c r="BE184"/>
  <c r="BE187"/>
  <c r="BE204"/>
  <c r="BE245"/>
  <c r="BE251"/>
  <c r="BE253"/>
  <c r="BE286"/>
  <c r="BE305"/>
  <c r="BE372"/>
  <c r="BE141"/>
  <c r="BE143"/>
  <c r="BE145"/>
  <c r="BE153"/>
  <c r="BE155"/>
  <c r="BE168"/>
  <c r="BE171"/>
  <c r="BE205"/>
  <c r="BE351"/>
  <c r="BE354"/>
  <c r="BE373"/>
  <c r="F35"/>
  <c i="1" r="BB95"/>
  <c i="3" r="J30"/>
  <c r="J34"/>
  <c i="1" r="AW96"/>
  <c i="4" r="F35"/>
  <c i="1" r="BB97"/>
  <c i="2" r="F37"/>
  <c i="1" r="BD95"/>
  <c i="3" r="F35"/>
  <c i="1" r="BB96"/>
  <c i="2" r="J34"/>
  <c i="1" r="AW95"/>
  <c i="4" r="F37"/>
  <c i="1" r="BD97"/>
  <c i="3" r="F34"/>
  <c i="1" r="BA96"/>
  <c i="2" r="F36"/>
  <c i="1" r="BC95"/>
  <c i="4" r="F36"/>
  <c i="1" r="BC97"/>
  <c i="2" r="F34"/>
  <c i="1" r="BA95"/>
  <c i="3" r="F36"/>
  <c i="1" r="BC96"/>
  <c i="4" r="J34"/>
  <c i="1" r="AW97"/>
  <c i="4" r="F34"/>
  <c i="1" r="BA97"/>
  <c i="3" r="F37"/>
  <c i="1" r="BD96"/>
  <c i="3" l="1" r="P122"/>
  <c i="1" r="AU96"/>
  <c i="3" r="R122"/>
  <c i="2" r="R311"/>
  <c r="T311"/>
  <c r="T133"/>
  <c r="P311"/>
  <c r="P133"/>
  <c i="1" r="AU95"/>
  <c i="2" r="R134"/>
  <c r="R133"/>
  <c i="3" r="J123"/>
  <c r="J97"/>
  <c i="4" r="BK121"/>
  <c r="J121"/>
  <c r="J97"/>
  <c i="1" r="AG96"/>
  <c i="2" r="BK133"/>
  <c r="J133"/>
  <c r="J96"/>
  <c r="F33"/>
  <c i="1" r="AZ95"/>
  <c r="BD94"/>
  <c r="W33"/>
  <c i="2" r="J33"/>
  <c i="1" r="AV95"/>
  <c r="AT95"/>
  <c r="BC94"/>
  <c r="AY94"/>
  <c r="BB94"/>
  <c r="W31"/>
  <c i="3" r="J33"/>
  <c i="1" r="AV96"/>
  <c r="AT96"/>
  <c r="AN96"/>
  <c i="3" r="F33"/>
  <c i="1" r="AZ96"/>
  <c i="4" r="J33"/>
  <c i="1" r="AV97"/>
  <c r="AT97"/>
  <c i="4" r="F33"/>
  <c i="1" r="AZ97"/>
  <c r="BA94"/>
  <c r="W30"/>
  <c i="4" l="1" r="BK120"/>
  <c r="J120"/>
  <c r="J96"/>
  <c i="3" r="J39"/>
  <c i="1" r="AU94"/>
  <c r="AZ94"/>
  <c r="W29"/>
  <c r="AW94"/>
  <c r="AK30"/>
  <c r="W32"/>
  <c i="2" r="J30"/>
  <c i="1" r="AG95"/>
  <c r="AX94"/>
  <c i="2" l="1" r="J39"/>
  <c i="1" r="AN95"/>
  <c i="4" r="J30"/>
  <c i="1" r="AG97"/>
  <c r="AG94"/>
  <c r="AK26"/>
  <c r="AV94"/>
  <c r="AK29"/>
  <c r="AK35"/>
  <c i="4" l="1" r="J39"/>
  <c i="1" r="AN97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<sst xmlns="http://schemas.openxmlformats.org/spreadsheetml/2006/main">
  <si>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</si>
  <si>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</si>
  <si>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</si>
  <si>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</si>
  <si>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{951c51dd-7b81-41e5-ac25-0cfb5ad87c45}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</si>
  <si>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</si>
  <si>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</si>
  <si>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</si>
  <si>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</si>
  <si>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</si>
  <si>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</si>
  <si>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</si>
  <si>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</si>
  <si>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</si>
  <si>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</si>
  <si>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</si>
  <si>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</si>
  <si>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Zastřešení jeviště - Park Osmička, Lovosice</t>
  </si>
  <si>
    <t>KSO:</t>
  </si>
  <si>
    <t>CC-CZ:</t>
  </si>
  <si>
    <t>Místo:</t>
  </si>
  <si>
    <t xml:space="preserve"> </t>
  </si>
  <si>
    <t>Datum:</t>
  </si>
  <si>
    <t>6. 10. 2025</t>
  </si>
  <si>
    <t>Zadavatel:</t>
  </si>
  <si>
    <t>IČ:</t>
  </si>
  <si>
    <t>Město Lovosice</t>
  </si>
  <si>
    <t>DIČ:</t>
  </si>
  <si>
    <t>Uchazeč:</t>
  </si>
  <si>
    <t>Vyplň údaj</t>
  </si>
  <si>
    <t>Projektant:</t>
  </si>
  <si>
    <t xml:space="preserve">LINE architektura s.r.o. Praha 9 </t>
  </si>
  <si>
    <t>True</t>
  </si>
  <si>
    <t>Zpracovatel:</t>
  </si>
  <si>
    <t>Šimková Dita, K.Vary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</si>
  <si>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</si>
  <si>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</si>
  <si>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</si>
  <si>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</si>
  <si>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</si>
  <si>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</si>
  <si>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</si>
  <si>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</si>
  <si>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</si>
  <si>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</si>
  <si>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</si>
  <si>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</si>
  <si>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</si>
  <si>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</si>
  <si>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</si>
  <si>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</si>
  <si>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</si>
  <si>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</si>
  <si>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</si>
  <si>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</si>
  <si>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</si>
  <si>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</si>
  <si>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</si>
  <si>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</si>
  <si>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</si>
  <si>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</si>
  <si>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</si>
  <si>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</si>
  <si>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</si>
  <si>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</si>
  <si>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</si>
  <si>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</si>
  <si>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</si>
  <si>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</si>
  <si>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</si>
  <si>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</si>
  <si>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</si>
  <si>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</si>
  <si>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</si>
  <si>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</si>
  <si>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</si>
  <si>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</si>
  <si>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</si>
  <si>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</si>
  <si>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</si>
  <si>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</si>
  <si>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</si>
  <si>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</si>
  <si>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</si>
  <si>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</si>
  <si>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{855c8cae-c811-47ac-a7a6-7953d9f6cb99}</t>
  </si>
  <si>
    <t>2</t>
  </si>
  <si>
    <t>02</t>
  </si>
  <si>
    <t>Silnoproud</t>
  </si>
  <si>
    <t>{157064fd-316e-4fa8-9cad-6a940f7921f6}</t>
  </si>
  <si>
    <t>03</t>
  </si>
  <si>
    <t>Vedlejší rozpočtové náklady</t>
  </si>
  <si>
    <t>{2360871f-3f8d-437b-8e77-a85314b1d29b}</t>
  </si>
  <si>
    <t>KRYCÍ LIST SOUPISU PRACÍ</t>
  </si>
  <si>
    <t>Objekt:</t>
  </si>
  <si>
    <t>01 - Stavební část</t>
  </si>
  <si>
    <t>LINE architektura s.r.o. Praha 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</si>
  <si>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</si>
  <si>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</si>
  <si>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</si>
  <si>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</si>
  <si>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</si>
  <si>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</si>
  <si>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</si>
  <si>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</si>
  <si>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</si>
  <si>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</si>
  <si>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</si>
  <si>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</si>
  <si>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</si>
  <si>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</si>
  <si>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</si>
  <si>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</si>
  <si>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</si>
  <si>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</si>
  <si>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</si>
  <si>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</si>
  <si>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</si>
  <si>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</si>
  <si>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</si>
  <si>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</si>
  <si>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</si>
  <si>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</si>
  <si>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</si>
  <si>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</si>
  <si>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</si>
  <si>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</si>
  <si>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</si>
  <si>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</si>
  <si>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</si>
  <si>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</si>
  <si>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</si>
  <si>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</si>
  <si>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</si>
  <si>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</si>
  <si>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</si>
  <si>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</si>
  <si>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</si>
  <si>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</si>
  <si>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</si>
  <si>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4</t>
  </si>
  <si>
    <t>-863532871</t>
  </si>
  <si>
    <t>VV</t>
  </si>
  <si>
    <t>18*3</t>
  </si>
  <si>
    <t>113107182</t>
  </si>
  <si>
    <t>Odstranění podkladu živičného tl přes 50 do 100 mm strojně pl přes 50 do 200 m2</t>
  </si>
  <si>
    <t>-2121846513</t>
  </si>
  <si>
    <t>3</t>
  </si>
  <si>
    <t>115101201</t>
  </si>
  <si>
    <t>Čerpání vody na dopravní výšku do 10 m průměrný přítok do 500 l/min</t>
  </si>
  <si>
    <t>hod</t>
  </si>
  <si>
    <t>-2136322427</t>
  </si>
  <si>
    <t>10*14</t>
  </si>
  <si>
    <t>115101301</t>
  </si>
  <si>
    <t>Pohotovost čerpací soupravy pro dopravní výšku do 10 m přítok do 500 l/min</t>
  </si>
  <si>
    <t>den</t>
  </si>
  <si>
    <t>-1274414462</t>
  </si>
  <si>
    <t>5</t>
  </si>
  <si>
    <t>121151105</t>
  </si>
  <si>
    <t>Sejmutí ornice plochy do 100 m2 tl vrstvy do 300 mm strojně</t>
  </si>
  <si>
    <t>-1780782763</t>
  </si>
  <si>
    <t>6</t>
  </si>
  <si>
    <t>131151102</t>
  </si>
  <si>
    <t>Hloubení jam nezapažených v hornině třídy těžitelnosti I skupiny 1 a 2 objem do 50 m3 strojně</t>
  </si>
  <si>
    <t>m3</t>
  </si>
  <si>
    <t>2023441817</t>
  </si>
  <si>
    <t>15,8*2,2*0,9</t>
  </si>
  <si>
    <t>7</t>
  </si>
  <si>
    <t>132151101</t>
  </si>
  <si>
    <t>Hloubení rýh nezapažených š do 800 mm v hornině třídy těžitelnosti I skupiny 1 a 2 objem do 20 m3 strojně</t>
  </si>
  <si>
    <t>936355022</t>
  </si>
  <si>
    <t>1,4*0,4*1,05*2</t>
  </si>
  <si>
    <t>1,7*0,4*1,2+4,2*0,6*1,2</t>
  </si>
  <si>
    <t>Součet</t>
  </si>
  <si>
    <t>8</t>
  </si>
  <si>
    <t>133151101</t>
  </si>
  <si>
    <t>Hloubení šachet nezapažených v hornině třídy těžitelnosti I, skupiny 1 a 2 objem do 20 m3</t>
  </si>
  <si>
    <t>-1638773269</t>
  </si>
  <si>
    <t>1*1*1,3*2</t>
  </si>
  <si>
    <t>9</t>
  </si>
  <si>
    <t>162251102</t>
  </si>
  <si>
    <t>Vodorovné přemístění přes 20 do 50 m výkopku/sypaniny z horniny třídy těžitelnosti I skupiny 1 až 3</t>
  </si>
  <si>
    <t>500796873</t>
  </si>
  <si>
    <t>75*0,3 "ornice z deponie</t>
  </si>
  <si>
    <t>10</t>
  </si>
  <si>
    <t>162751117</t>
  </si>
  <si>
    <t>Vodorovné přemístění do 10000 m výkopku/sypaniny z horniny třídy těžitelnosti I, skupiny 1 až 3</t>
  </si>
  <si>
    <t>-992234612</t>
  </si>
  <si>
    <t>31,284+5,016+2,6</t>
  </si>
  <si>
    <t>11</t>
  </si>
  <si>
    <t>162751119</t>
  </si>
  <si>
    <t>Příplatek k vodorovnému přemístění výkopku/sypaniny z horniny třídy těžitelnosti I, skupiny 1 až 3 ZKD 1000 m přes 10000 m</t>
  </si>
  <si>
    <t>-1942131135</t>
  </si>
  <si>
    <t>38,9*5 "celkem 15km</t>
  </si>
  <si>
    <t>167151101</t>
  </si>
  <si>
    <t>Nakládání výkopku z hornin třídy těžitelnosti I, skupiny 1 až 3 do 100 m3</t>
  </si>
  <si>
    <t>161704065</t>
  </si>
  <si>
    <t>13</t>
  </si>
  <si>
    <t>171201231</t>
  </si>
  <si>
    <t>Poplatek za uložení zeminy a kamení na recyklační skládce (skládkovné) kód odpadu 17 05 04</t>
  </si>
  <si>
    <t>t</t>
  </si>
  <si>
    <t>817856398</t>
  </si>
  <si>
    <t>38,9*1,8</t>
  </si>
  <si>
    <t>14</t>
  </si>
  <si>
    <t>171251201</t>
  </si>
  <si>
    <t>Uložení sypaniny na skládky nebo meziskládky</t>
  </si>
  <si>
    <t>1588475309</t>
  </si>
  <si>
    <t>38,9</t>
  </si>
  <si>
    <t>15</t>
  </si>
  <si>
    <t>174111101</t>
  </si>
  <si>
    <t>Zásyp jam, šachet rýh nebo kolem objektů sypaninou se zhutněním ručně</t>
  </si>
  <si>
    <t>2139766819</t>
  </si>
  <si>
    <t>1,7*3,8*0,75 "rampa</t>
  </si>
  <si>
    <t>1*1*2*0,3-0,2*0,3*2 "patky</t>
  </si>
  <si>
    <t>15,8*2,2*0,3 "deska</t>
  </si>
  <si>
    <t>16</t>
  </si>
  <si>
    <t>M</t>
  </si>
  <si>
    <t>58331200</t>
  </si>
  <si>
    <t>štěrkopísek netříděný zásypový</t>
  </si>
  <si>
    <t>-308291220</t>
  </si>
  <si>
    <t>15,753*1,8</t>
  </si>
  <si>
    <t>17</t>
  </si>
  <si>
    <t>181351005</t>
  </si>
  <si>
    <t>Rozprostření ornice tl vrstvy přes 250 do 300 mm pl do 100 m2 v rovině nebo ve svahu do 1:5 strojně</t>
  </si>
  <si>
    <t>-59844243</t>
  </si>
  <si>
    <t>18</t>
  </si>
  <si>
    <t>181411131</t>
  </si>
  <si>
    <t>Založení parkového trávníku výsevem pl do 1000 m2 v rovině a ve svahu do 1:5</t>
  </si>
  <si>
    <t>214501659</t>
  </si>
  <si>
    <t>19</t>
  </si>
  <si>
    <t>00572410</t>
  </si>
  <si>
    <t>osivo směs travní parková</t>
  </si>
  <si>
    <t>kg</t>
  </si>
  <si>
    <t>-797292360</t>
  </si>
  <si>
    <t>75*0,02 'Přepočtené koeficientem množství</t>
  </si>
  <si>
    <t>20</t>
  </si>
  <si>
    <t>181951112</t>
  </si>
  <si>
    <t>Úprava pláně v hornině třídy těžitelnosti I skupiny 1 až 3 se zhutněním strojně</t>
  </si>
  <si>
    <t>-2081935875</t>
  </si>
  <si>
    <t>54+75 "vyspravení ZP + zatravnění</t>
  </si>
  <si>
    <t>130,84+9,09 "P1</t>
  </si>
  <si>
    <t>Zakládání</t>
  </si>
  <si>
    <t>20050001R</t>
  </si>
  <si>
    <t>Piloty pr.600mm z betonu C25/30, výztuž 80kg/m3 -kompletní provedení (bude upřesněno dle prováděcí dokumentace)</t>
  </si>
  <si>
    <t>kus</t>
  </si>
  <si>
    <t>-161064842</t>
  </si>
  <si>
    <t>22</t>
  </si>
  <si>
    <t>271532212</t>
  </si>
  <si>
    <t>Podsyp pod základové konstrukce se zhutněním z hrubého kameniva frakce 16 až 32 mm</t>
  </si>
  <si>
    <t>-1029241563</t>
  </si>
  <si>
    <t>(130,84+9,09)*0,085 "P1</t>
  </si>
  <si>
    <t>23</t>
  </si>
  <si>
    <t>273321511</t>
  </si>
  <si>
    <t>Základové desky ze ŽB bez zvýšených nároků na prostředí tř. C 25/30</t>
  </si>
  <si>
    <t>949868585</t>
  </si>
  <si>
    <t>15,8*2,2*0,6</t>
  </si>
  <si>
    <t>24</t>
  </si>
  <si>
    <t>273351121</t>
  </si>
  <si>
    <t>Zřízení bednění základových desek</t>
  </si>
  <si>
    <t>1467081342</t>
  </si>
  <si>
    <t>(15,8+2,2+2,2)*0,6</t>
  </si>
  <si>
    <t>25</t>
  </si>
  <si>
    <t>273351122</t>
  </si>
  <si>
    <t>Odstranění bednění základových desek</t>
  </si>
  <si>
    <t>-1490736162</t>
  </si>
  <si>
    <t>26</t>
  </si>
  <si>
    <t>273361821</t>
  </si>
  <si>
    <t>Výztuž základových desek betonářskou ocelí 10 505 (R)</t>
  </si>
  <si>
    <t>372912754</t>
  </si>
  <si>
    <t>20,856*0,16 "160kg/m3</t>
  </si>
  <si>
    <t>27</t>
  </si>
  <si>
    <t>274321511</t>
  </si>
  <si>
    <t>Základové pasy ze ŽB bez zvýšených nároků na prostředí tř. C 25/30</t>
  </si>
  <si>
    <t>1714965411</t>
  </si>
  <si>
    <t>1,4*0,4*1*2 "schody</t>
  </si>
  <si>
    <t>1,7*0,4*1,2+4,2*0,6*1,2 "rampa</t>
  </si>
  <si>
    <t>28</t>
  </si>
  <si>
    <t>274351121</t>
  </si>
  <si>
    <t>Zřízení bednění základových pasů rovného</t>
  </si>
  <si>
    <t>2091580482</t>
  </si>
  <si>
    <t>(1,4+0,4)*2*1</t>
  </si>
  <si>
    <t>(2,3+1,7+3,8+4,2)*1,2</t>
  </si>
  <si>
    <t>29</t>
  </si>
  <si>
    <t>274351122</t>
  </si>
  <si>
    <t>Odstranění bednění základových pasů rovného</t>
  </si>
  <si>
    <t>-1035561396</t>
  </si>
  <si>
    <t>30</t>
  </si>
  <si>
    <t>274361821</t>
  </si>
  <si>
    <t>Výztuž základových pásů betonářskou ocelí 10 505 (R)</t>
  </si>
  <si>
    <t>669943086</t>
  </si>
  <si>
    <t>3,337*0,16 "160kg/m3</t>
  </si>
  <si>
    <t>31</t>
  </si>
  <si>
    <t>275321511</t>
  </si>
  <si>
    <t>Základové patky ze ŽB bez zvýšených nároků na prostředí tř. C 25/30</t>
  </si>
  <si>
    <t>-1874418560</t>
  </si>
  <si>
    <t>1*1*1*2 "piloty</t>
  </si>
  <si>
    <t>32</t>
  </si>
  <si>
    <t>275351121</t>
  </si>
  <si>
    <t>Zřízení bednění základových patek</t>
  </si>
  <si>
    <t>1045809089</t>
  </si>
  <si>
    <t>1*4*1*2</t>
  </si>
  <si>
    <t>33</t>
  </si>
  <si>
    <t>275351122</t>
  </si>
  <si>
    <t>Odstranění bednění základových patek</t>
  </si>
  <si>
    <t>1134491880</t>
  </si>
  <si>
    <t>34</t>
  </si>
  <si>
    <t>275361821</t>
  </si>
  <si>
    <t>Výztuž základových patek betonářskou ocelí 10 505 (R)</t>
  </si>
  <si>
    <t>374764345</t>
  </si>
  <si>
    <t>2*0,16 "160kg/m3</t>
  </si>
  <si>
    <t>35</t>
  </si>
  <si>
    <t>279321347</t>
  </si>
  <si>
    <t>Základová zeď ze ŽB bez zvýšených nároků na prostředí tř. C 25/30 bez výztuže</t>
  </si>
  <si>
    <t>384441112</t>
  </si>
  <si>
    <t>rampa</t>
  </si>
  <si>
    <t>4,2*0,3*(0,6+1,3)/2</t>
  </si>
  <si>
    <t>1,9*0,3*0,6</t>
  </si>
  <si>
    <t>36</t>
  </si>
  <si>
    <t>279351121</t>
  </si>
  <si>
    <t>Zřízení oboustranného bednění základových zdí</t>
  </si>
  <si>
    <t>-1853215140</t>
  </si>
  <si>
    <t>4,2*2*(0,6+1,3)/2</t>
  </si>
  <si>
    <t>1,9*2*0,6</t>
  </si>
  <si>
    <t>37</t>
  </si>
  <si>
    <t>279351122</t>
  </si>
  <si>
    <t>Odstranění oboustranného bednění základových zdí</t>
  </si>
  <si>
    <t>-501745105</t>
  </si>
  <si>
    <t>38</t>
  </si>
  <si>
    <t>279361821</t>
  </si>
  <si>
    <t>Výztuž základových zdí nosných betonářskou ocelí 10 505</t>
  </si>
  <si>
    <t>309498183</t>
  </si>
  <si>
    <t>1,539*0,16 "160kg/m3</t>
  </si>
  <si>
    <t>Svislé a kompletní konstrukce</t>
  </si>
  <si>
    <t>39</t>
  </si>
  <si>
    <t>311272031</t>
  </si>
  <si>
    <t>Zdivo z pórobetonových tvárnic hladkých přes P2 do P4 přes 450 do 600 kg/m3 na tenkovrstvou maltu tl 200 mm vč.systém.překladů</t>
  </si>
  <si>
    <t>-1888474104</t>
  </si>
  <si>
    <t>1,06*2,25*1 "S3</t>
  </si>
  <si>
    <t>40</t>
  </si>
  <si>
    <t>311321411</t>
  </si>
  <si>
    <t>Nosná zeď ze ŽB tř. C 25/30 bez výztuže</t>
  </si>
  <si>
    <t>592226406</t>
  </si>
  <si>
    <t>15,8*5,65*0,25</t>
  </si>
  <si>
    <t>0,55*4,45*0,25*3</t>
  </si>
  <si>
    <t>-1,06*2,25*0,25*2</t>
  </si>
  <si>
    <t>41</t>
  </si>
  <si>
    <t>311351121</t>
  </si>
  <si>
    <t>Zřízení oboustranného bednění nosných nadzákladových zdí</t>
  </si>
  <si>
    <t>-2021752450</t>
  </si>
  <si>
    <t>15,8*5,65*2</t>
  </si>
  <si>
    <t>-15,8*1,7</t>
  </si>
  <si>
    <t>0,55*4,45*2*3</t>
  </si>
  <si>
    <t>-1,06*2,25*2*2</t>
  </si>
  <si>
    <t>42</t>
  </si>
  <si>
    <t>311351122</t>
  </si>
  <si>
    <t>Odstranění oboustranného bednění nosných nadzákladových zdí</t>
  </si>
  <si>
    <t>1078102992</t>
  </si>
  <si>
    <t>43</t>
  </si>
  <si>
    <t>311351911</t>
  </si>
  <si>
    <t>Příplatek k cenám bednění nosných nadzákladových zdí za pohledový beton</t>
  </si>
  <si>
    <t>1610426653</t>
  </si>
  <si>
    <t>44</t>
  </si>
  <si>
    <t>311361821</t>
  </si>
  <si>
    <t>Výztuž nosných zdí betonářskou ocelí 10 505</t>
  </si>
  <si>
    <t>1516042047</t>
  </si>
  <si>
    <t>22,961*0,16 "160kg/m3</t>
  </si>
  <si>
    <t>45</t>
  </si>
  <si>
    <t>31638111R</t>
  </si>
  <si>
    <t>Krycí desky tl přes 80 do 100 mm z betonu tř. C 20/25 bez přesahů</t>
  </si>
  <si>
    <t>1539014828</t>
  </si>
  <si>
    <t>(4,15+4,05)*0,465 "stáv.zídky</t>
  </si>
  <si>
    <t>46</t>
  </si>
  <si>
    <t>330321410</t>
  </si>
  <si>
    <t>Sloupy nebo pilíře ze ŽB tř. C 25/30 bez výztuže</t>
  </si>
  <si>
    <t>-1978966675</t>
  </si>
  <si>
    <t>0,25*0,25*3,14*5,8*2</t>
  </si>
  <si>
    <t>47</t>
  </si>
  <si>
    <t>332351321</t>
  </si>
  <si>
    <t>Zřízení bednění kruhových sloupů v do 6 m D do 0,55 m</t>
  </si>
  <si>
    <t>-1697848585</t>
  </si>
  <si>
    <t>2*3,14*0,25*5,8*2</t>
  </si>
  <si>
    <t>48</t>
  </si>
  <si>
    <t>332351322</t>
  </si>
  <si>
    <t>Odstranění bednění kruhových sloupů v do 6 m D do 0,55 m</t>
  </si>
  <si>
    <t>1695200486</t>
  </si>
  <si>
    <t>49</t>
  </si>
  <si>
    <t>332351911</t>
  </si>
  <si>
    <t>Příplatek k cenám bednění kruhových sloupů za pohledový beton</t>
  </si>
  <si>
    <t>751527606</t>
  </si>
  <si>
    <t>50</t>
  </si>
  <si>
    <t>332361821</t>
  </si>
  <si>
    <t>Výztuž sloupů oblých betonářskou ocelí 10 505</t>
  </si>
  <si>
    <t>-701100056</t>
  </si>
  <si>
    <t xml:space="preserve">2,277*0,16 "160kg/m3 </t>
  </si>
  <si>
    <t>51</t>
  </si>
  <si>
    <t>346272256</t>
  </si>
  <si>
    <t>Přizdívka z pórobetonových tvárnic tl 150 mm</t>
  </si>
  <si>
    <t>-2025011475</t>
  </si>
  <si>
    <t>2,75*2 "S4</t>
  </si>
  <si>
    <t>Vodorovné konstrukce</t>
  </si>
  <si>
    <t>52</t>
  </si>
  <si>
    <t>430321414</t>
  </si>
  <si>
    <t>Schodišťová konstrukce a rampa ze ŽB tř. C 25/30</t>
  </si>
  <si>
    <t>-1915701444</t>
  </si>
  <si>
    <t>0,175*0,28*1,4*16 "úprava stáv.schodů</t>
  </si>
  <si>
    <t>53</t>
  </si>
  <si>
    <t>431351121</t>
  </si>
  <si>
    <t>Zřízení bednění podest schodišť a ramp přímočarých v do 4 m</t>
  </si>
  <si>
    <t>-599810656</t>
  </si>
  <si>
    <t>0,175*1,4*16+2,1*0,25*2 "úprava stáv.schodů</t>
  </si>
  <si>
    <t>54</t>
  </si>
  <si>
    <t>431351122</t>
  </si>
  <si>
    <t>Odstranění bednění podest schodišť a ramp přímočarých v do 4 m</t>
  </si>
  <si>
    <t>-1122217737</t>
  </si>
  <si>
    <t>Komunikace pozemní</t>
  </si>
  <si>
    <t>55</t>
  </si>
  <si>
    <t>564861011</t>
  </si>
  <si>
    <t>Podklad ze štěrkodrtě ŠD plochy do 100 m2 tl 200 mm</t>
  </si>
  <si>
    <t>1673235092</t>
  </si>
  <si>
    <t>54-16</t>
  </si>
  <si>
    <t>56</t>
  </si>
  <si>
    <t>577134111</t>
  </si>
  <si>
    <t>Asfaltový beton vrstva obrusná ACO 11+ (ABS) tř. I tl 40 mm š do 3 m z nemodifikovaného asfaltu</t>
  </si>
  <si>
    <t>-910234489</t>
  </si>
  <si>
    <t>57</t>
  </si>
  <si>
    <t>577155112</t>
  </si>
  <si>
    <t>Asfaltový beton vrstva ložní ACL 16 (ABH) tl 60 mm š do 3 m z nemodifikovaného asfaltu</t>
  </si>
  <si>
    <t>1547483572</t>
  </si>
  <si>
    <t>58</t>
  </si>
  <si>
    <t>599141111</t>
  </si>
  <si>
    <t>Vyplnění spár mezi silničními dílci živičnou zálivkou</t>
  </si>
  <si>
    <t>m</t>
  </si>
  <si>
    <t>-889227172</t>
  </si>
  <si>
    <t>Úpravy povrchů, podlahy a osazování výplní</t>
  </si>
  <si>
    <t>59</t>
  </si>
  <si>
    <t>622142001</t>
  </si>
  <si>
    <t>Sklovláknité pletivo vnějších stěn vtlačené do tmelu</t>
  </si>
  <si>
    <t>-483518265</t>
  </si>
  <si>
    <t>2*1,06*2,25*1 "S3</t>
  </si>
  <si>
    <t>4,15*1+4,05*0,75 "zadní strana stáv.zídek</t>
  </si>
  <si>
    <t>60</t>
  </si>
  <si>
    <t>622151001</t>
  </si>
  <si>
    <t>Penetrační akrylátový nátěr vnějších pastovitých tenkovrstvých omítek stěn</t>
  </si>
  <si>
    <t>1625782337</t>
  </si>
  <si>
    <t>61</t>
  </si>
  <si>
    <t>622511012</t>
  </si>
  <si>
    <t>Tenkovrstvá akrylátová zatíraná omítka zrnitost 1,5 mm vnějších stěn</t>
  </si>
  <si>
    <t>-896056287</t>
  </si>
  <si>
    <t>62</t>
  </si>
  <si>
    <t>62263504R</t>
  </si>
  <si>
    <t>Oprava spárování kamenného zdiva stěn MC v rozsahu přes 40 do 50 %</t>
  </si>
  <si>
    <t>658450561</t>
  </si>
  <si>
    <t>(1,3+7,3+9,6)*1,2 "stáv.pohledová kamen.zídka</t>
  </si>
  <si>
    <t>63</t>
  </si>
  <si>
    <t>631311136</t>
  </si>
  <si>
    <t>Mazanina tl přes 120 do 240 mm z betonu prostého bez zvýšených nároků na prostředí tř. C 25/30</t>
  </si>
  <si>
    <t>-1081568266</t>
  </si>
  <si>
    <t>(130,84+9,09)*0,15 "P1</t>
  </si>
  <si>
    <t>64</t>
  </si>
  <si>
    <t>631319175</t>
  </si>
  <si>
    <t>Příplatek k mazanině tl přes 120 do 240 mm za stržení povrchu spodní vrstvy před vložením výztuže</t>
  </si>
  <si>
    <t>908632483</t>
  </si>
  <si>
    <t>65</t>
  </si>
  <si>
    <t>631351101</t>
  </si>
  <si>
    <t>Zřízení bednění rýh a hran v podlahách</t>
  </si>
  <si>
    <t>1886689924</t>
  </si>
  <si>
    <t>(2,2+4,2+1,4+4,9+2,2+1,4+4,9+15,6)*0,15</t>
  </si>
  <si>
    <t>66</t>
  </si>
  <si>
    <t>631351102</t>
  </si>
  <si>
    <t>Odstranění bednění rýh a hran v podlahách</t>
  </si>
  <si>
    <t>-1230506995</t>
  </si>
  <si>
    <t>67</t>
  </si>
  <si>
    <t>631362021</t>
  </si>
  <si>
    <t>Výztuž mazanin svařovanými sítěmi Kari</t>
  </si>
  <si>
    <t>987151806</t>
  </si>
  <si>
    <t>(130,84+9,09)*0,005*1,08 "P1</t>
  </si>
  <si>
    <t>68</t>
  </si>
  <si>
    <t>637111113</t>
  </si>
  <si>
    <t>Okapový chodník ze štěrkopísku tl 200 mm s udusáním</t>
  </si>
  <si>
    <t>-1634125970</t>
  </si>
  <si>
    <t>69</t>
  </si>
  <si>
    <t>637121111</t>
  </si>
  <si>
    <t>Okapový chodník z kačírku tl 100 mm s udusáním</t>
  </si>
  <si>
    <t>-1743572952</t>
  </si>
  <si>
    <t>70</t>
  </si>
  <si>
    <t>637311131</t>
  </si>
  <si>
    <t>Okapový chodník z betonových záhonových obrubníků lože beton</t>
  </si>
  <si>
    <t>-1474861721</t>
  </si>
  <si>
    <t>16+1+1</t>
  </si>
  <si>
    <t>Ostatní konstrukce a práce, bourání</t>
  </si>
  <si>
    <t>71</t>
  </si>
  <si>
    <t>919735112</t>
  </si>
  <si>
    <t>Řezání stávajícího živičného krytu hl do 100 mm</t>
  </si>
  <si>
    <t>97108442</t>
  </si>
  <si>
    <t>18+3+3</t>
  </si>
  <si>
    <t>72</t>
  </si>
  <si>
    <t>949101112</t>
  </si>
  <si>
    <t>Lešení pomocné pro objekty pozemních staveb s lešeňovou podlahou v do 3,5 m zatížení do 150 kg/m2</t>
  </si>
  <si>
    <t>-1976586580</t>
  </si>
  <si>
    <t>250 "jeviště+zadní stěna</t>
  </si>
  <si>
    <t>73</t>
  </si>
  <si>
    <t>965042241</t>
  </si>
  <si>
    <t>Bourání podkladů pod dlažby nebo mazanin betonových nebo z litého asfaltu tl přes 100 mm pl přes 4 m2</t>
  </si>
  <si>
    <t>1685497803</t>
  </si>
  <si>
    <t>130,84*0,15 "stáv.podlaha jeviště</t>
  </si>
  <si>
    <t>74</t>
  </si>
  <si>
    <t>965049112</t>
  </si>
  <si>
    <t>Příplatek k bourání betonových mazanin za bourání mazanin se svařovanou sítí tl přes 100 mm</t>
  </si>
  <si>
    <t>903080430</t>
  </si>
  <si>
    <t>997</t>
  </si>
  <si>
    <t>Přesun sutě</t>
  </si>
  <si>
    <t>75</t>
  </si>
  <si>
    <t>997221551</t>
  </si>
  <si>
    <t>Vodorovná doprava suti ze sypkých materiálů do 1 km</t>
  </si>
  <si>
    <t>319514162</t>
  </si>
  <si>
    <t>76</t>
  </si>
  <si>
    <t>997221559</t>
  </si>
  <si>
    <t>Příplatek ZKD 1 km u vodorovné dopravy suti ze sypkých materiálů</t>
  </si>
  <si>
    <t>2063309835</t>
  </si>
  <si>
    <t>71,286*14 "celkem 15km</t>
  </si>
  <si>
    <t>77</t>
  </si>
  <si>
    <t>997221611</t>
  </si>
  <si>
    <t>Nakládání suti na dopravní prostředky pro vodorovnou dopravu</t>
  </si>
  <si>
    <t>1164843518</t>
  </si>
  <si>
    <t>78</t>
  </si>
  <si>
    <t>997221862</t>
  </si>
  <si>
    <t>Poplatek za uložení na recyklační skládce (skládkovné) stavebního odpadu z armovaného betonu pod kódem 17 01 01</t>
  </si>
  <si>
    <t>-816944113</t>
  </si>
  <si>
    <t>71,286-15,66-11,88</t>
  </si>
  <si>
    <t>79</t>
  </si>
  <si>
    <t>997221875</t>
  </si>
  <si>
    <t>Poplatek za uložení na recyklační skládce (skládkovné) stavebního odpadu asfaltového bez obsahu dehtu zatříděného do Katalogu odpadů pod kódem 17 03 02</t>
  </si>
  <si>
    <t>1100974553</t>
  </si>
  <si>
    <t>80</t>
  </si>
  <si>
    <t>997221873</t>
  </si>
  <si>
    <t>Poplatek za uložení na recyklační skládce (skládkovné) stavebního odpadu zeminy a kamení zatříděného do Katalogu odpadů pod kódem 17 05 04</t>
  </si>
  <si>
    <t>1221166979</t>
  </si>
  <si>
    <t>998</t>
  </si>
  <si>
    <t>Přesun hmot</t>
  </si>
  <si>
    <t>81</t>
  </si>
  <si>
    <t>998011001</t>
  </si>
  <si>
    <t>Přesun hmot pro budovy zděné v do 6 m</t>
  </si>
  <si>
    <t>142096674</t>
  </si>
  <si>
    <t>PSV</t>
  </si>
  <si>
    <t>Práce a dodávky PSV</t>
  </si>
  <si>
    <t>711</t>
  </si>
  <si>
    <t>Izolace proti vodě, vlhkosti a plynům</t>
  </si>
  <si>
    <t>82</t>
  </si>
  <si>
    <t>71119312R</t>
  </si>
  <si>
    <t>Izolace proti vlhkosti na vodorovné ploše těsnicí hmotou minerální na bázi cementu a disperze dvousložková s výztužnoun sklosíťovinou</t>
  </si>
  <si>
    <t>28263375</t>
  </si>
  <si>
    <t>130,84+9,09+5,52 "P1</t>
  </si>
  <si>
    <t>83</t>
  </si>
  <si>
    <t>998711201</t>
  </si>
  <si>
    <t>Přesun hmot procentní pro izolace proti vodě, vlhkosti a plynům v objektech v do 6 m</t>
  </si>
  <si>
    <t>%</t>
  </si>
  <si>
    <t>566985875</t>
  </si>
  <si>
    <t>762</t>
  </si>
  <si>
    <t>Konstrukce tesařské</t>
  </si>
  <si>
    <t>84</t>
  </si>
  <si>
    <t>762083122</t>
  </si>
  <si>
    <t>Impregnace řeziva proti dřevokaznému hmyzu, houbám a plísním máčením třída ohrožení 3 a 4</t>
  </si>
  <si>
    <t>213210085</t>
  </si>
  <si>
    <t>2,599</t>
  </si>
  <si>
    <t>85</t>
  </si>
  <si>
    <t>76215001R</t>
  </si>
  <si>
    <t>Dod+mtz akustická zástěna na jevišti (ozn. S2) -komplet dle PD</t>
  </si>
  <si>
    <t>369974446</t>
  </si>
  <si>
    <t xml:space="preserve">(5,7+5,7+2,25*2)*3,55 </t>
  </si>
  <si>
    <t>86</t>
  </si>
  <si>
    <t>762332131</t>
  </si>
  <si>
    <t>Montáž vázaných kcí krovů pravidelných z hraněného řeziva průřezové plochy do 120 cm2</t>
  </si>
  <si>
    <t>225568067</t>
  </si>
  <si>
    <t>(20,3+15,8)/2*12 "krokve</t>
  </si>
  <si>
    <t>87</t>
  </si>
  <si>
    <t>60512131</t>
  </si>
  <si>
    <t>hranol stavební řezivo průřezu dl 6-8m</t>
  </si>
  <si>
    <t>-1131597868</t>
  </si>
  <si>
    <t>216,6*0,1*0,12</t>
  </si>
  <si>
    <t>2,599*1,08 'Přepočtené koeficientem množství</t>
  </si>
  <si>
    <t>88</t>
  </si>
  <si>
    <t>762341017</t>
  </si>
  <si>
    <t>Bednění střech rovných z desek OSB tl 25 mm na sraz šroubovaných na krokve</t>
  </si>
  <si>
    <t>-522829121</t>
  </si>
  <si>
    <t>202,5+20,3*0,8 "R1+čelo</t>
  </si>
  <si>
    <t>89</t>
  </si>
  <si>
    <t>762395000</t>
  </si>
  <si>
    <t>Spojovací prostředky krovů, bednění, laťování, nadstřešních konstrukcí</t>
  </si>
  <si>
    <t>1661058393</t>
  </si>
  <si>
    <t>218,74*0,025</t>
  </si>
  <si>
    <t>90</t>
  </si>
  <si>
    <t>76250001R</t>
  </si>
  <si>
    <t>Dod+mtz vodovzdorná protiskluzná překližka na nosný rošt z Al profilů, stavitelné podložky kotvené do bet.desky podlahy</t>
  </si>
  <si>
    <t>-1482070019</t>
  </si>
  <si>
    <t>91</t>
  </si>
  <si>
    <t>998762201</t>
  </si>
  <si>
    <t>Přesun hmot procentní pro kce tesařské v objektech v do 6 m</t>
  </si>
  <si>
    <t>1431803403</t>
  </si>
  <si>
    <t>764</t>
  </si>
  <si>
    <t>Konstrukce klempířské</t>
  </si>
  <si>
    <t>92</t>
  </si>
  <si>
    <t>764141311</t>
  </si>
  <si>
    <t>Krytina střechy rovné drážkováním ze svitků z TiZn lesklého plechu rš 670 mm sklonu do 30°</t>
  </si>
  <si>
    <t>266554912</t>
  </si>
  <si>
    <t>93</t>
  </si>
  <si>
    <t>764241314</t>
  </si>
  <si>
    <t>Oplechování nevětraného hřebene z TiZn lesklého plechu s hřebenovým plechem rš 330 mm</t>
  </si>
  <si>
    <t>-1202486222</t>
  </si>
  <si>
    <t>94</t>
  </si>
  <si>
    <t>764242304</t>
  </si>
  <si>
    <t>Oplechování štítu závětrnou lištou z TiZn lesklého plechu rš 330 mm</t>
  </si>
  <si>
    <t>193839324</t>
  </si>
  <si>
    <t>11,5*2</t>
  </si>
  <si>
    <t>95</t>
  </si>
  <si>
    <t>764242334</t>
  </si>
  <si>
    <t>Oplechování rovné okapové hrany z TiZn lesklého plechu rš 330 mm</t>
  </si>
  <si>
    <t>-1334684201</t>
  </si>
  <si>
    <t>15,7+20,3</t>
  </si>
  <si>
    <t>96</t>
  </si>
  <si>
    <t>764541305</t>
  </si>
  <si>
    <t>Žlab podokapní půlkruhový z TiZn lesklého plechu rš 330 mm</t>
  </si>
  <si>
    <t>1071034525</t>
  </si>
  <si>
    <t>97</t>
  </si>
  <si>
    <t>764541346</t>
  </si>
  <si>
    <t>Kotlík oválný (trychtýřový) pro podokapní žlaby z TiZn lesklého plechu 330/100 mm</t>
  </si>
  <si>
    <t>1202591743</t>
  </si>
  <si>
    <t>98</t>
  </si>
  <si>
    <t>764548323</t>
  </si>
  <si>
    <t>Kruhový svod včetně objímek, kolen, odskoků z TiZn lesklého plechu průměru 100 mm</t>
  </si>
  <si>
    <t>660555770</t>
  </si>
  <si>
    <t>6*2</t>
  </si>
  <si>
    <t>99</t>
  </si>
  <si>
    <t>998764201</t>
  </si>
  <si>
    <t>Přesun hmot procentní pro konstrukce klempířské v objektech v do 6 m</t>
  </si>
  <si>
    <t>-1292613374</t>
  </si>
  <si>
    <t>765</t>
  </si>
  <si>
    <t>Krytina skládaná</t>
  </si>
  <si>
    <t>100</t>
  </si>
  <si>
    <t>765191001</t>
  </si>
  <si>
    <t>Montáž pojistné hydroizolační nebo parotěsné fólie kladené ve sklonu do 20° lepením na bednění nebo izolaci</t>
  </si>
  <si>
    <t>-62376820</t>
  </si>
  <si>
    <t>101</t>
  </si>
  <si>
    <t>28329223</t>
  </si>
  <si>
    <t>fólie difuzně propustné s nakašírovanou strukturovanou rohoží pod hladkou plechovou krytinu</t>
  </si>
  <si>
    <t>-1425445927</t>
  </si>
  <si>
    <t>218,74</t>
  </si>
  <si>
    <t>218,74*1,1 'Přepočtené koeficientem množství</t>
  </si>
  <si>
    <t>102</t>
  </si>
  <si>
    <t>998765201</t>
  </si>
  <si>
    <t>Přesun hmot procentní pro krytiny skládané v objektech v do 6 m</t>
  </si>
  <si>
    <t>-1789504948</t>
  </si>
  <si>
    <t>767</t>
  </si>
  <si>
    <t>Konstrukce zámečnické</t>
  </si>
  <si>
    <t>103</t>
  </si>
  <si>
    <t>76725001R</t>
  </si>
  <si>
    <t>Dod+mtz nosná ocel. kce zastřešení jeviště vč.nátěru</t>
  </si>
  <si>
    <t>-2101060441</t>
  </si>
  <si>
    <t>8500 "N1, N2, PV, VZ (bude upřesněno dle prováděcí dokumentace)</t>
  </si>
  <si>
    <t>376 " navýšení hmotnosti ocel.příhradového nosníku</t>
  </si>
  <si>
    <t>8876*1,08 'Přepočtené koeficientem množství</t>
  </si>
  <si>
    <t>104</t>
  </si>
  <si>
    <t>76725002R</t>
  </si>
  <si>
    <t xml:space="preserve">Dod+mtz ocel. kce -kotevní trubky č.1-5 +kotvení aparatury vč.nátěru </t>
  </si>
  <si>
    <t>1944274628</t>
  </si>
  <si>
    <t>700 "KT1-KT5 -odhad (bude upřesněno dle prováděcí dokumentace)</t>
  </si>
  <si>
    <t>12,6*4,25 "TR 60/3 dl.12,6m, trubka pro kotvení aparatury</t>
  </si>
  <si>
    <t>753,55*1,08 'Přepočtené koeficientem množství</t>
  </si>
  <si>
    <t>105</t>
  </si>
  <si>
    <t>76725003R</t>
  </si>
  <si>
    <t xml:space="preserve">Dod+mtz zavětrování kce střechy -systém táhel např. Halfen -Detan </t>
  </si>
  <si>
    <t>-80199510</t>
  </si>
  <si>
    <t>11,5*10</t>
  </si>
  <si>
    <t>106</t>
  </si>
  <si>
    <t>76750002R</t>
  </si>
  <si>
    <t>Dod+mtz ocel.zábradlí schodiště a rampy -žárově pozinkováno, nátěr</t>
  </si>
  <si>
    <t>-675148974</t>
  </si>
  <si>
    <t>2,1+2,65+2,1+4,15+4,15+0,5</t>
  </si>
  <si>
    <t>107</t>
  </si>
  <si>
    <t>76750005R</t>
  </si>
  <si>
    <t>Dod+mtz ocel.schod kotvený do betonu podezdívky rampy dl.2000mm š.250mm</t>
  </si>
  <si>
    <t>167782455</t>
  </si>
  <si>
    <t>108</t>
  </si>
  <si>
    <t>76750006R</t>
  </si>
  <si>
    <t>Dod+mtz vchodové dveře Al zamykatelné 900/2020mm -dle PD</t>
  </si>
  <si>
    <t>-1222591149</t>
  </si>
  <si>
    <t>109</t>
  </si>
  <si>
    <t>76750007R</t>
  </si>
  <si>
    <t>Dodávka mobilních schodů na jeviště (6 stupňů) -dle PD</t>
  </si>
  <si>
    <t>-18521064</t>
  </si>
  <si>
    <t>110</t>
  </si>
  <si>
    <t>998767201</t>
  </si>
  <si>
    <t>Přesun hmot procentní pro zámečnické konstrukce v objektech v do 6 m</t>
  </si>
  <si>
    <t>1921151911</t>
  </si>
  <si>
    <t>783</t>
  </si>
  <si>
    <t>Dokončovací práce - nátěry</t>
  </si>
  <si>
    <t>111</t>
  </si>
  <si>
    <t>783218111</t>
  </si>
  <si>
    <t>Lazurovací dvojnásobný syntetický nátěr tesařských konstrukcí</t>
  </si>
  <si>
    <t>446644329</t>
  </si>
  <si>
    <t>216,6*(0,1+0,12)*2 "krokve</t>
  </si>
  <si>
    <t>112</t>
  </si>
  <si>
    <t>783846503</t>
  </si>
  <si>
    <t>Antigraffiti nátěr trvalý do 100 cyklů odstranění graffiti hladkých betonových povrchů</t>
  </si>
  <si>
    <t>737808331</t>
  </si>
  <si>
    <t>2*3,14*0,25*5,8*2 "sloupy</t>
  </si>
  <si>
    <t>4,2*(0,6+1,3)/2+1,9*0,6 "rampa</t>
  </si>
  <si>
    <t>2,1*1,3/2*2+1,4*1,3*2+2,1*1,4*2 "schody</t>
  </si>
  <si>
    <t>156,825 "žb stěna</t>
  </si>
  <si>
    <t>113</t>
  </si>
  <si>
    <t>783846523</t>
  </si>
  <si>
    <t>Antigraffiti nátěr trvalý do 100 cyklů odstranění graffiti omítek hladkých, zrnitých, štukových</t>
  </si>
  <si>
    <t>445232752</t>
  </si>
  <si>
    <t>2*1,06*2,25*2 "S3</t>
  </si>
  <si>
    <t>02 - Silnoproud</t>
  </si>
  <si>
    <t>D1 - Rozváděč RB 1</t>
  </si>
  <si>
    <t>D2 - Kabely a vodiče</t>
  </si>
  <si>
    <t>D3 - Ostatní elektroinstalační materiál</t>
  </si>
  <si>
    <t>D4 - Hromosvod a uzemnění</t>
  </si>
  <si>
    <t>D5 - Svítidla</t>
  </si>
  <si>
    <t xml:space="preserve">D6 - Ostatní </t>
  </si>
  <si>
    <t>D1</t>
  </si>
  <si>
    <t>Rozváděč RB 1</t>
  </si>
  <si>
    <t>Pol1</t>
  </si>
  <si>
    <t>vybavený a zapojený dle v.č. D.1.4b ESI-10</t>
  </si>
  <si>
    <t>ks</t>
  </si>
  <si>
    <t>-2002750915</t>
  </si>
  <si>
    <t>D2</t>
  </si>
  <si>
    <t>Kabely a vodiče</t>
  </si>
  <si>
    <t>Pol2</t>
  </si>
  <si>
    <t>1-CYKY-J 4 x 35</t>
  </si>
  <si>
    <t>637648847</t>
  </si>
  <si>
    <t>Pol3</t>
  </si>
  <si>
    <t>CYKY-J 3 x 1,5</t>
  </si>
  <si>
    <t>270675704</t>
  </si>
  <si>
    <t>Pol4</t>
  </si>
  <si>
    <t>CYKY-O 3 x 1,5</t>
  </si>
  <si>
    <t>-498081508</t>
  </si>
  <si>
    <t>Pol5</t>
  </si>
  <si>
    <t>CYKY-O 2 x 1,5</t>
  </si>
  <si>
    <t>1800112165</t>
  </si>
  <si>
    <t>Pol6</t>
  </si>
  <si>
    <t>CYSY-J 3 x 1,5 (H07VV-F) pro pohyblivé přívody ke svítidlům</t>
  </si>
  <si>
    <t>983663084</t>
  </si>
  <si>
    <t>Pol7</t>
  </si>
  <si>
    <t>CY 4 z/žl</t>
  </si>
  <si>
    <t>-1324315688</t>
  </si>
  <si>
    <t>Pol8</t>
  </si>
  <si>
    <t>CY 25 z/žl</t>
  </si>
  <si>
    <t>1123941657</t>
  </si>
  <si>
    <t>D3</t>
  </si>
  <si>
    <t>Ostatní elektroinstalační materiál</t>
  </si>
  <si>
    <t>Pol9</t>
  </si>
  <si>
    <t>vypínač č. 1, IP66</t>
  </si>
  <si>
    <t>-155625658</t>
  </si>
  <si>
    <t>Pol10</t>
  </si>
  <si>
    <t>sériový přepínač č. 5, IP66</t>
  </si>
  <si>
    <t>-927402115</t>
  </si>
  <si>
    <t>Pol11</t>
  </si>
  <si>
    <t>střídavý přepínač č. 6, IP66</t>
  </si>
  <si>
    <t>372013639</t>
  </si>
  <si>
    <t>Pol12</t>
  </si>
  <si>
    <t>zásuvka 16A/250, IP55</t>
  </si>
  <si>
    <t>857809074</t>
  </si>
  <si>
    <t>Pol13</t>
  </si>
  <si>
    <t>krabicová rozvodka IP54, (ACIDUR), vč. svorkovnice a víčka</t>
  </si>
  <si>
    <t>232227741</t>
  </si>
  <si>
    <t>Pol14</t>
  </si>
  <si>
    <t>vidlice dvoupólová a ochranným kontaktem, 16A/250V, IP44</t>
  </si>
  <si>
    <t>2074292175</t>
  </si>
  <si>
    <t>Pol15</t>
  </si>
  <si>
    <t>HZP (hlavní zemnící přípojnice)</t>
  </si>
  <si>
    <t>-1208595152</t>
  </si>
  <si>
    <t>Pol16</t>
  </si>
  <si>
    <t>drátový kabelový žlab 60 x 100 mm vč. výložníků a příchytek a montážních desek pro krybice</t>
  </si>
  <si>
    <t>1878672232</t>
  </si>
  <si>
    <t>Pol17</t>
  </si>
  <si>
    <t>kovová elektroinstalační trubka D20</t>
  </si>
  <si>
    <t>316728061</t>
  </si>
  <si>
    <t>D4</t>
  </si>
  <si>
    <t>Hromosvod a uzemnění</t>
  </si>
  <si>
    <t>Pol18</t>
  </si>
  <si>
    <t>měřící svorka</t>
  </si>
  <si>
    <t>-765520284</t>
  </si>
  <si>
    <t>Pol19</t>
  </si>
  <si>
    <t>krycí úhelník s držáky do zdi</t>
  </si>
  <si>
    <t>908629392</t>
  </si>
  <si>
    <t>Pol20</t>
  </si>
  <si>
    <t>štítek</t>
  </si>
  <si>
    <t>-767527404</t>
  </si>
  <si>
    <t>Pol21</t>
  </si>
  <si>
    <t>podpěra pro svislé vedení po zdi</t>
  </si>
  <si>
    <t>1100914978</t>
  </si>
  <si>
    <t>Pol22</t>
  </si>
  <si>
    <t>svorky pro připojení pásů plechové střechy</t>
  </si>
  <si>
    <t>1555938913</t>
  </si>
  <si>
    <t>Pol23</t>
  </si>
  <si>
    <t>svorka pro připojení k armování sloupů a pilot</t>
  </si>
  <si>
    <t>-1550628823</t>
  </si>
  <si>
    <t>Pol24</t>
  </si>
  <si>
    <t>svorka k vyvedení propojení armování na povrch spoupu</t>
  </si>
  <si>
    <t>10664188</t>
  </si>
  <si>
    <t>Pol25</t>
  </si>
  <si>
    <t>svorky SK, SS, SP</t>
  </si>
  <si>
    <t>773059472</t>
  </si>
  <si>
    <t>Pol26</t>
  </si>
  <si>
    <t>pásek FeZn 30 x 4 mm</t>
  </si>
  <si>
    <t>-1103743691</t>
  </si>
  <si>
    <t>Pol27</t>
  </si>
  <si>
    <t>vodič FeZn průměr 8 mm</t>
  </si>
  <si>
    <t>49631913</t>
  </si>
  <si>
    <t>Pol28</t>
  </si>
  <si>
    <t>ocelový nerezový pásek V4A 30 x 4 mm</t>
  </si>
  <si>
    <t>-575755986</t>
  </si>
  <si>
    <t>D5</t>
  </si>
  <si>
    <t>Svítidla</t>
  </si>
  <si>
    <t>Pol29</t>
  </si>
  <si>
    <t>typ A: LED svítidlo venkovní nástěnné přisazené, IP54, (např. Fulgur MELISSA Mini B LED 20W/4000K, IP65)</t>
  </si>
  <si>
    <t>293449374</t>
  </si>
  <si>
    <t>Pol30</t>
  </si>
  <si>
    <t>typ B: LED reflektor 50W, IP54, (např. Fulgur XENA LED 50W/4000K, IP65)</t>
  </si>
  <si>
    <t>-1016547555</t>
  </si>
  <si>
    <t>D6</t>
  </si>
  <si>
    <t xml:space="preserve">Ostatní </t>
  </si>
  <si>
    <t>Pol31</t>
  </si>
  <si>
    <t>svítidla upravit pro snadnou montáž a demontáž, opatřit pohyblivými přívody s vidlicí</t>
  </si>
  <si>
    <t>kpl</t>
  </si>
  <si>
    <t>509720979</t>
  </si>
  <si>
    <t>Pol32</t>
  </si>
  <si>
    <t>montáž</t>
  </si>
  <si>
    <t>-949639329</t>
  </si>
  <si>
    <t>Pol33</t>
  </si>
  <si>
    <t>pomocný montážní a stavební materiál pro celkovou montáž</t>
  </si>
  <si>
    <t>184501000</t>
  </si>
  <si>
    <t>Pol34</t>
  </si>
  <si>
    <t>doprava, odpady</t>
  </si>
  <si>
    <t>462924477</t>
  </si>
  <si>
    <t>Pol35</t>
  </si>
  <si>
    <t>oživení a nastavení ovladačů, relé, vyzkoušení funkce, zaučení obsluhy</t>
  </si>
  <si>
    <t>-206265880</t>
  </si>
  <si>
    <t>Pol36</t>
  </si>
  <si>
    <t>zakreslení skutečného stavu</t>
  </si>
  <si>
    <t>2028530539</t>
  </si>
  <si>
    <t>Pol37</t>
  </si>
  <si>
    <t>Výchozí revize elektroinstalace vč. revize hromosvodu a uzemnění</t>
  </si>
  <si>
    <t>597382750</t>
  </si>
  <si>
    <t>03 -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</si>
  <si>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</si>
  <si>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</si>
  <si>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</si>
  <si>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</si>
  <si>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</t>
  </si>
  <si>
    <t>VRN1</t>
  </si>
  <si>
    <t>Průzkumné, geodetické a projektové práce</t>
  </si>
  <si>
    <t>012002000</t>
  </si>
  <si>
    <t>Zeměměřičské práce</t>
  </si>
  <si>
    <t>Kč</t>
  </si>
  <si>
    <t>1024</t>
  </si>
  <si>
    <t>430698748</t>
  </si>
  <si>
    <t>013203000</t>
  </si>
  <si>
    <t>Dokumentace stavby -dílenská a výrobní</t>
  </si>
  <si>
    <t>1143401857</t>
  </si>
  <si>
    <t>013244000</t>
  </si>
  <si>
    <t>Dokumentace pro provádění stavby</t>
  </si>
  <si>
    <t>1722530451</t>
  </si>
  <si>
    <t>013254000</t>
  </si>
  <si>
    <t>Dokumentace skutečného provedení stavby</t>
  </si>
  <si>
    <t>26022119</t>
  </si>
  <si>
    <t>VRN3</t>
  </si>
  <si>
    <t>Zařízení staveniště</t>
  </si>
  <si>
    <t>030001000</t>
  </si>
  <si>
    <t>102958034</t>
  </si>
  <si>
    <t>VRN4</t>
  </si>
  <si>
    <t>Inženýrská činnost</t>
  </si>
  <si>
    <t>040001000</t>
  </si>
  <si>
    <t>-413767106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</si>
</sst>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78740</xdr:colOff>
      <xdr:row>3</xdr:row>
      <xdr:rowOff>0</xdr:rowOff>
    </xdr:from>
    <xdr:to>
      <xdr:col>40</xdr:col>
      <xdr:colOff>362585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222250</xdr:colOff>
      <xdr:row>81</xdr:row>
      <xdr:rowOff>0</xdr:rowOff>
    </xdr:from>
    <xdr:to>
      <xdr:col>41</xdr:col>
      <xdr:colOff>182245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119</xdr:row>
      <xdr:rowOff>0</xdr:rowOff>
    </xdr:from>
    <xdr:to>
      <xdr:col>9</xdr:col>
      <xdr:colOff>1215390</xdr:colOff>
      <xdr:row>123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365760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75590" cy="27559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30189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1025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Zastřešení jeviště - Park Osmička, Lovosice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6. 10. 2025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4.81509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Lovosice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LINE architektura s.r.o. Praha 9 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30566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Šimková Dita, K.Vary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ROUND(SUM(AG95:AG97),2)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ROUND(SUM(AS95:AS97),2)</f>
        <v>0</v>
      </c>
      <c r="AT94" s="98">
        <f>ROUND(SUM(AV94:AW94),2)</f>
        <v>0</v>
      </c>
      <c r="AU94" s="99">
        <f>ROUND(SUM(AU95:AU97),5)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ROUND(SUM(AZ95:AZ97),2)</f>
        <v>0</v>
      </c>
      <c r="BA94" s="98">
        <f>ROUND(SUM(BA95:BA97),2)</f>
        <v>0</v>
      </c>
      <c r="BB94" s="98">
        <f>ROUND(SUM(BB95:BB97),2)</f>
        <v>0</v>
      </c>
      <c r="BC94" s="98">
        <f>ROUND(SUM(BC95:BC97),2)</f>
        <v>0</v>
      </c>
      <c r="BD94" s="100">
        <f>ROUND(SUM(BD95:BD97),2)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30189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Stavební část'!J30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'01 - Stavební část'!P133</f>
        <v>0</v>
      </c>
      <c r="AV95" s="111">
        <f>'01 - Stavební část'!J33</f>
        <v>0</v>
      </c>
      <c r="AW95" s="111">
        <f>'01 - Stavební část'!J34</f>
        <v>0</v>
      </c>
      <c r="AX95" s="111">
        <f>'01 - Stavební část'!J35</f>
        <v>0</v>
      </c>
      <c r="AY95" s="111">
        <f>'01 - Stavební část'!J36</f>
        <v>0</v>
      </c>
      <c r="AZ95" s="111">
        <f>'01 - Stavební část'!F33</f>
        <v>0</v>
      </c>
      <c r="BA95" s="111">
        <f>'01 - Stavební část'!F34</f>
        <v>0</v>
      </c>
      <c r="BB95" s="111">
        <f>'01 - Stavební část'!F35</f>
        <v>0</v>
      </c>
      <c r="BC95" s="111">
        <f>'01 - Stavební část'!F36</f>
        <v>0</v>
      </c>
      <c r="BD95" s="113">
        <f>'01 - Stavební část'!F37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7" customFormat="1" ht="16.30189" customHeight="1">
      <c r="A96" s="103" t="s">
        <v>80</v>
      </c>
      <c r="B96" s="104"/>
      <c r="C96" s="105"/>
      <c r="D96" s="106" t="s">
        <v>87</v>
      </c>
      <c r="E96" s="106"/>
      <c r="F96" s="106"/>
      <c r="G96" s="106"/>
      <c r="H96" s="106"/>
      <c r="I96" s="107"/>
      <c r="J96" s="106" t="s">
        <v>88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Silnoproud'!J30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0">
        <v>0</v>
      </c>
      <c r="AT96" s="111">
        <f>ROUND(SUM(AV96:AW96),2)</f>
        <v>0</v>
      </c>
      <c r="AU96" s="112">
        <f>'02 - Silnoproud'!P122</f>
        <v>0</v>
      </c>
      <c r="AV96" s="111">
        <f>'02 - Silnoproud'!J33</f>
        <v>0</v>
      </c>
      <c r="AW96" s="111">
        <f>'02 - Silnoproud'!J34</f>
        <v>0</v>
      </c>
      <c r="AX96" s="111">
        <f>'02 - Silnoproud'!J35</f>
        <v>0</v>
      </c>
      <c r="AY96" s="111">
        <f>'02 - Silnoproud'!J36</f>
        <v>0</v>
      </c>
      <c r="AZ96" s="111">
        <f>'02 - Silnoproud'!F33</f>
        <v>0</v>
      </c>
      <c r="BA96" s="111">
        <f>'02 - Silnoproud'!F34</f>
        <v>0</v>
      </c>
      <c r="BB96" s="111">
        <f>'02 - Silnoproud'!F35</f>
        <v>0</v>
      </c>
      <c r="BC96" s="111">
        <f>'02 - Silnoproud'!F36</f>
        <v>0</v>
      </c>
      <c r="BD96" s="113">
        <f>'02 - Silnoproud'!F37</f>
        <v>0</v>
      </c>
      <c r="BE96" s="7"/>
      <c r="BT96" s="114" t="s">
        <v>84</v>
      </c>
      <c r="BV96" s="114" t="s">
        <v>78</v>
      </c>
      <c r="BW96" s="114" t="s">
        <v>89</v>
      </c>
      <c r="BX96" s="114" t="s">
        <v>4</v>
      </c>
      <c r="CL96" s="114" t="s">
        <v>1</v>
      </c>
      <c r="CM96" s="114" t="s">
        <v>86</v>
      </c>
    </row>
    <row r="97" s="7" customFormat="1" ht="16.30189" customHeight="1">
      <c r="A97" s="103" t="s">
        <v>80</v>
      </c>
      <c r="B97" s="104"/>
      <c r="C97" s="105"/>
      <c r="D97" s="106" t="s">
        <v>90</v>
      </c>
      <c r="E97" s="106"/>
      <c r="F97" s="106"/>
      <c r="G97" s="106"/>
      <c r="H97" s="106"/>
      <c r="I97" s="107"/>
      <c r="J97" s="106" t="s">
        <v>91</v>
      </c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8">
        <f>'03 - Vedlejší rozpočtové ...'!J30</f>
        <v>0</v>
      </c>
      <c r="AH97" s="107"/>
      <c r="AI97" s="107"/>
      <c r="AJ97" s="107"/>
      <c r="AK97" s="107"/>
      <c r="AL97" s="107"/>
      <c r="AM97" s="107"/>
      <c r="AN97" s="108">
        <f>SUM(AG97,AT97)</f>
        <v>0</v>
      </c>
      <c r="AO97" s="107"/>
      <c r="AP97" s="107"/>
      <c r="AQ97" s="109" t="s">
        <v>83</v>
      </c>
      <c r="AR97" s="104"/>
      <c r="AS97" s="115">
        <v>0</v>
      </c>
      <c r="AT97" s="116">
        <f>ROUND(SUM(AV97:AW97),2)</f>
        <v>0</v>
      </c>
      <c r="AU97" s="117">
        <f>'03 - Vedlejší rozpočtové ...'!P120</f>
        <v>0</v>
      </c>
      <c r="AV97" s="116">
        <f>'03 - Vedlejší rozpočtové ...'!J33</f>
        <v>0</v>
      </c>
      <c r="AW97" s="116">
        <f>'03 - Vedlejší rozpočtové ...'!J34</f>
        <v>0</v>
      </c>
      <c r="AX97" s="116">
        <f>'03 - Vedlejší rozpočtové ...'!J35</f>
        <v>0</v>
      </c>
      <c r="AY97" s="116">
        <f>'03 - Vedlejší rozpočtové ...'!J36</f>
        <v>0</v>
      </c>
      <c r="AZ97" s="116">
        <f>'03 - Vedlejší rozpočtové ...'!F33</f>
        <v>0</v>
      </c>
      <c r="BA97" s="116">
        <f>'03 - Vedlejší rozpočtové ...'!F34</f>
        <v>0</v>
      </c>
      <c r="BB97" s="116">
        <f>'03 - Vedlejší rozpočtové ...'!F35</f>
        <v>0</v>
      </c>
      <c r="BC97" s="116">
        <f>'03 - Vedlejší rozpočtové ...'!F36</f>
        <v>0</v>
      </c>
      <c r="BD97" s="118">
        <f>'03 - Vedlejší rozpočtové ...'!F37</f>
        <v>0</v>
      </c>
      <c r="BE97" s="7"/>
      <c r="BT97" s="114" t="s">
        <v>84</v>
      </c>
      <c r="BV97" s="114" t="s">
        <v>78</v>
      </c>
      <c r="BW97" s="114" t="s">
        <v>92</v>
      </c>
      <c r="BX97" s="114" t="s">
        <v>4</v>
      </c>
      <c r="CL97" s="114" t="s">
        <v>1</v>
      </c>
      <c r="CM97" s="114" t="s">
        <v>86</v>
      </c>
    </row>
    <row r="98" s="2" customFormat="1" ht="30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38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Stavební část'!C2" display="/"/>
    <hyperlink ref="A96" location="'02 - Silnoproud'!C2" display="/"/>
    <hyperlink ref="A97" location="'03 - Vedlejší rozpočtové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95.43359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30189" customHeight="1">
      <c r="B7" s="21"/>
      <c r="E7" s="120" t="str">
        <f>'Rekapitulace stavby'!K6</f>
        <v>Zastřešení jeviště - Park Osmička, Lovosice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30189" customHeight="1">
      <c r="A9" s="37"/>
      <c r="B9" s="38"/>
      <c r="C9" s="37"/>
      <c r="D9" s="37"/>
      <c r="E9" s="66" t="s">
        <v>95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6. 10. 2025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96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30189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ROUND(J133,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ROUND((SUM(BE133:BE387)),  2)</f>
        <v>0</v>
      </c>
      <c r="G33" s="37"/>
      <c r="H33" s="37"/>
      <c r="I33" s="127">
        <v>0.20999999999999999</v>
      </c>
      <c r="J33" s="126">
        <f>ROUND(((SUM(BE133:BE387))*I33),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ROUND((SUM(BF133:BF387)),  2)</f>
        <v>0</v>
      </c>
      <c r="G34" s="37"/>
      <c r="H34" s="37"/>
      <c r="I34" s="127">
        <v>0.12</v>
      </c>
      <c r="J34" s="126">
        <f>ROUND(((SUM(BF133:BF387))*I34),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ROUND((SUM(BG133:BG387)),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ROUND((SUM(BH133:BH387)),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ROUND((SUM(BI133:BI387)),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30189" customHeight="1">
      <c r="A85" s="37"/>
      <c r="B85" s="38"/>
      <c r="C85" s="37"/>
      <c r="D85" s="37"/>
      <c r="E85" s="120" t="str">
        <f>E7</f>
        <v>Zastřešení jeviště - Park Osmička, Lovosice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30189" customHeight="1">
      <c r="A87" s="37"/>
      <c r="B87" s="38"/>
      <c r="C87" s="37"/>
      <c r="D87" s="37"/>
      <c r="E87" s="66" t="str">
        <f>E9</f>
        <v>01 - Stavební část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6. 10. 2025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4.81509" customHeight="1">
      <c r="A91" s="37"/>
      <c r="B91" s="38"/>
      <c r="C91" s="31" t="s">
        <v>24</v>
      </c>
      <c r="D91" s="37"/>
      <c r="E91" s="37"/>
      <c r="F91" s="26" t="str">
        <f>E15</f>
        <v>Město Lovosice</v>
      </c>
      <c r="G91" s="37"/>
      <c r="H91" s="37"/>
      <c r="I91" s="31" t="s">
        <v>30</v>
      </c>
      <c r="J91" s="35" t="str">
        <f>E21</f>
        <v>LINE architektura s.r.o. Praha 9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30566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Šimková Dita, K.Vary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98</v>
      </c>
      <c r="D94" s="128"/>
      <c r="E94" s="128"/>
      <c r="F94" s="128"/>
      <c r="G94" s="128"/>
      <c r="H94" s="128"/>
      <c r="I94" s="128"/>
      <c r="J94" s="137" t="s">
        <v>99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100</v>
      </c>
      <c r="D96" s="37"/>
      <c r="E96" s="37"/>
      <c r="F96" s="37"/>
      <c r="G96" s="37"/>
      <c r="H96" s="37"/>
      <c r="I96" s="37"/>
      <c r="J96" s="95">
        <f>J133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39"/>
      <c r="C97" s="9"/>
      <c r="D97" s="140" t="s">
        <v>102</v>
      </c>
      <c r="E97" s="141"/>
      <c r="F97" s="141"/>
      <c r="G97" s="141"/>
      <c r="H97" s="141"/>
      <c r="I97" s="141"/>
      <c r="J97" s="142">
        <f>J134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103</v>
      </c>
      <c r="E98" s="145"/>
      <c r="F98" s="145"/>
      <c r="G98" s="145"/>
      <c r="H98" s="145"/>
      <c r="I98" s="145"/>
      <c r="J98" s="146">
        <f>J135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104</v>
      </c>
      <c r="E99" s="145"/>
      <c r="F99" s="145"/>
      <c r="G99" s="145"/>
      <c r="H99" s="145"/>
      <c r="I99" s="145"/>
      <c r="J99" s="146">
        <f>J178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105</v>
      </c>
      <c r="E100" s="145"/>
      <c r="F100" s="145"/>
      <c r="G100" s="145"/>
      <c r="H100" s="145"/>
      <c r="I100" s="145"/>
      <c r="J100" s="146">
        <f>J220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106</v>
      </c>
      <c r="E101" s="145"/>
      <c r="F101" s="145"/>
      <c r="G101" s="145"/>
      <c r="H101" s="145"/>
      <c r="I101" s="145"/>
      <c r="J101" s="146">
        <f>J250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107</v>
      </c>
      <c r="E102" s="145"/>
      <c r="F102" s="145"/>
      <c r="G102" s="145"/>
      <c r="H102" s="145"/>
      <c r="I102" s="145"/>
      <c r="J102" s="146">
        <f>J256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108</v>
      </c>
      <c r="E103" s="145"/>
      <c r="F103" s="145"/>
      <c r="G103" s="145"/>
      <c r="H103" s="145"/>
      <c r="I103" s="145"/>
      <c r="J103" s="146">
        <f>J262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109</v>
      </c>
      <c r="E104" s="145"/>
      <c r="F104" s="145"/>
      <c r="G104" s="145"/>
      <c r="H104" s="145"/>
      <c r="I104" s="145"/>
      <c r="J104" s="146">
        <f>J292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110</v>
      </c>
      <c r="E105" s="145"/>
      <c r="F105" s="145"/>
      <c r="G105" s="145"/>
      <c r="H105" s="145"/>
      <c r="I105" s="145"/>
      <c r="J105" s="146">
        <f>J300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111</v>
      </c>
      <c r="E106" s="145"/>
      <c r="F106" s="145"/>
      <c r="G106" s="145"/>
      <c r="H106" s="145"/>
      <c r="I106" s="145"/>
      <c r="J106" s="146">
        <f>J309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112</v>
      </c>
      <c r="E107" s="141"/>
      <c r="F107" s="141"/>
      <c r="G107" s="141"/>
      <c r="H107" s="141"/>
      <c r="I107" s="141"/>
      <c r="J107" s="142">
        <f>J311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113</v>
      </c>
      <c r="E108" s="145"/>
      <c r="F108" s="145"/>
      <c r="G108" s="145"/>
      <c r="H108" s="145"/>
      <c r="I108" s="145"/>
      <c r="J108" s="146">
        <f>J312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114</v>
      </c>
      <c r="E109" s="145"/>
      <c r="F109" s="145"/>
      <c r="G109" s="145"/>
      <c r="H109" s="145"/>
      <c r="I109" s="145"/>
      <c r="J109" s="146">
        <f>J316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115</v>
      </c>
      <c r="E110" s="145"/>
      <c r="F110" s="145"/>
      <c r="G110" s="145"/>
      <c r="H110" s="145"/>
      <c r="I110" s="145"/>
      <c r="J110" s="146">
        <f>J335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116</v>
      </c>
      <c r="E111" s="145"/>
      <c r="F111" s="145"/>
      <c r="G111" s="145"/>
      <c r="H111" s="145"/>
      <c r="I111" s="145"/>
      <c r="J111" s="146">
        <f>J348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117</v>
      </c>
      <c r="E112" s="145"/>
      <c r="F112" s="145"/>
      <c r="G112" s="145"/>
      <c r="H112" s="145"/>
      <c r="I112" s="145"/>
      <c r="J112" s="146">
        <f>J355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118</v>
      </c>
      <c r="E113" s="145"/>
      <c r="F113" s="145"/>
      <c r="G113" s="145"/>
      <c r="H113" s="145"/>
      <c r="I113" s="145"/>
      <c r="J113" s="146">
        <f>J374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119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30189" customHeight="1">
      <c r="A123" s="37"/>
      <c r="B123" s="38"/>
      <c r="C123" s="37"/>
      <c r="D123" s="37"/>
      <c r="E123" s="120" t="str">
        <f>E7</f>
        <v>Zastřešení jeviště - Park Osmička, Lovosice</v>
      </c>
      <c r="F123" s="31"/>
      <c r="G123" s="31"/>
      <c r="H123" s="31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94</v>
      </c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30189" customHeight="1">
      <c r="A125" s="37"/>
      <c r="B125" s="38"/>
      <c r="C125" s="37"/>
      <c r="D125" s="37"/>
      <c r="E125" s="66" t="str">
        <f>E9</f>
        <v>01 - Stavební část</v>
      </c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7"/>
      <c r="E127" s="37"/>
      <c r="F127" s="26" t="str">
        <f>F12</f>
        <v xml:space="preserve"> </v>
      </c>
      <c r="G127" s="37"/>
      <c r="H127" s="37"/>
      <c r="I127" s="31" t="s">
        <v>22</v>
      </c>
      <c r="J127" s="68" t="str">
        <f>IF(J12="","",J12)</f>
        <v>6. 10. 2025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4.81509" customHeight="1">
      <c r="A129" s="37"/>
      <c r="B129" s="38"/>
      <c r="C129" s="31" t="s">
        <v>24</v>
      </c>
      <c r="D129" s="37"/>
      <c r="E129" s="37"/>
      <c r="F129" s="26" t="str">
        <f>E15</f>
        <v>Město Lovosice</v>
      </c>
      <c r="G129" s="37"/>
      <c r="H129" s="37"/>
      <c r="I129" s="31" t="s">
        <v>30</v>
      </c>
      <c r="J129" s="35" t="str">
        <f>E21</f>
        <v>LINE architektura s.r.o. Praha 9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30566" customHeight="1">
      <c r="A130" s="37"/>
      <c r="B130" s="38"/>
      <c r="C130" s="31" t="s">
        <v>28</v>
      </c>
      <c r="D130" s="37"/>
      <c r="E130" s="37"/>
      <c r="F130" s="26" t="str">
        <f>IF(E18="","",E18)</f>
        <v>Vyplň údaj</v>
      </c>
      <c r="G130" s="37"/>
      <c r="H130" s="37"/>
      <c r="I130" s="31" t="s">
        <v>33</v>
      </c>
      <c r="J130" s="35" t="str">
        <f>E24</f>
        <v>Šimková Dita, K.Vary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47"/>
      <c r="B132" s="148"/>
      <c r="C132" s="149" t="s">
        <v>120</v>
      </c>
      <c r="D132" s="150" t="s">
        <v>61</v>
      </c>
      <c r="E132" s="150" t="s">
        <v>57</v>
      </c>
      <c r="F132" s="150" t="s">
        <v>58</v>
      </c>
      <c r="G132" s="150" t="s">
        <v>121</v>
      </c>
      <c r="H132" s="150" t="s">
        <v>122</v>
      </c>
      <c r="I132" s="150" t="s">
        <v>123</v>
      </c>
      <c r="J132" s="151" t="s">
        <v>99</v>
      </c>
      <c r="K132" s="152" t="s">
        <v>124</v>
      </c>
      <c r="L132" s="153"/>
      <c r="M132" s="85" t="s">
        <v>1</v>
      </c>
      <c r="N132" s="86" t="s">
        <v>40</v>
      </c>
      <c r="O132" s="86" t="s">
        <v>125</v>
      </c>
      <c r="P132" s="86" t="s">
        <v>126</v>
      </c>
      <c r="Q132" s="86" t="s">
        <v>127</v>
      </c>
      <c r="R132" s="86" t="s">
        <v>128</v>
      </c>
      <c r="S132" s="86" t="s">
        <v>129</v>
      </c>
      <c r="T132" s="87" t="s">
        <v>130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="2" customFormat="1" ht="22.8" customHeight="1">
      <c r="A133" s="37"/>
      <c r="B133" s="38"/>
      <c r="C133" s="92" t="s">
        <v>131</v>
      </c>
      <c r="D133" s="37"/>
      <c r="E133" s="37"/>
      <c r="F133" s="37"/>
      <c r="G133" s="37"/>
      <c r="H133" s="37"/>
      <c r="I133" s="37"/>
      <c r="J133" s="154">
        <f>BK133</f>
        <v>0</v>
      </c>
      <c r="K133" s="37"/>
      <c r="L133" s="38"/>
      <c r="M133" s="88"/>
      <c r="N133" s="72"/>
      <c r="O133" s="89"/>
      <c r="P133" s="155">
        <f>P134+P311</f>
        <v>0</v>
      </c>
      <c r="Q133" s="89"/>
      <c r="R133" s="155">
        <f>R134+R311</f>
        <v>275.14215907999994</v>
      </c>
      <c r="S133" s="89"/>
      <c r="T133" s="156">
        <f>T134+T311</f>
        <v>71.286354000000003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75</v>
      </c>
      <c r="AU133" s="18" t="s">
        <v>101</v>
      </c>
      <c r="BK133" s="157">
        <f>BK134+BK311</f>
        <v>0</v>
      </c>
    </row>
    <row r="134" s="12" customFormat="1" ht="25.92" customHeight="1">
      <c r="A134" s="12"/>
      <c r="B134" s="158"/>
      <c r="C134" s="12"/>
      <c r="D134" s="159" t="s">
        <v>75</v>
      </c>
      <c r="E134" s="160" t="s">
        <v>132</v>
      </c>
      <c r="F134" s="160" t="s">
        <v>133</v>
      </c>
      <c r="G134" s="12"/>
      <c r="H134" s="12"/>
      <c r="I134" s="161"/>
      <c r="J134" s="162">
        <f>BK134</f>
        <v>0</v>
      </c>
      <c r="K134" s="12"/>
      <c r="L134" s="158"/>
      <c r="M134" s="163"/>
      <c r="N134" s="164"/>
      <c r="O134" s="164"/>
      <c r="P134" s="165">
        <f>P135+P178+P220+P250+P256+P262+P292+P300+P309</f>
        <v>0</v>
      </c>
      <c r="Q134" s="164"/>
      <c r="R134" s="165">
        <f>R135+R178+R220+R250+R256+R262+R292+R300+R309</f>
        <v>267.49426819999996</v>
      </c>
      <c r="S134" s="164"/>
      <c r="T134" s="166">
        <f>T135+T178+T220+T250+T256+T262+T292+T300+T309</f>
        <v>71.286354000000003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9" t="s">
        <v>84</v>
      </c>
      <c r="AT134" s="167" t="s">
        <v>75</v>
      </c>
      <c r="AU134" s="167" t="s">
        <v>76</v>
      </c>
      <c r="AY134" s="159" t="s">
        <v>134</v>
      </c>
      <c r="BK134" s="168">
        <f>BK135+BK178+BK220+BK250+BK256+BK262+BK292+BK300+BK309</f>
        <v>0</v>
      </c>
    </row>
    <row r="135" s="12" customFormat="1" ht="22.8" customHeight="1">
      <c r="A135" s="12"/>
      <c r="B135" s="158"/>
      <c r="C135" s="12"/>
      <c r="D135" s="159" t="s">
        <v>75</v>
      </c>
      <c r="E135" s="169" t="s">
        <v>84</v>
      </c>
      <c r="F135" s="169" t="s">
        <v>135</v>
      </c>
      <c r="G135" s="12"/>
      <c r="H135" s="12"/>
      <c r="I135" s="161"/>
      <c r="J135" s="170">
        <f>BK135</f>
        <v>0</v>
      </c>
      <c r="K135" s="12"/>
      <c r="L135" s="158"/>
      <c r="M135" s="163"/>
      <c r="N135" s="164"/>
      <c r="O135" s="164"/>
      <c r="P135" s="165">
        <f>SUM(P136:P177)</f>
        <v>0</v>
      </c>
      <c r="Q135" s="164"/>
      <c r="R135" s="165">
        <f>SUM(R136:R177)</f>
        <v>28.360700000000001</v>
      </c>
      <c r="S135" s="164"/>
      <c r="T135" s="166">
        <f>SUM(T136:T177)</f>
        <v>27.539999999999999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84</v>
      </c>
      <c r="AT135" s="167" t="s">
        <v>75</v>
      </c>
      <c r="AU135" s="167" t="s">
        <v>84</v>
      </c>
      <c r="AY135" s="159" t="s">
        <v>134</v>
      </c>
      <c r="BK135" s="168">
        <f>SUM(BK136:BK177)</f>
        <v>0</v>
      </c>
    </row>
    <row r="136" s="2" customFormat="1" ht="21.0566" customHeight="1">
      <c r="A136" s="37"/>
      <c r="B136" s="171"/>
      <c r="C136" s="172" t="s">
        <v>84</v>
      </c>
      <c r="D136" s="172" t="s">
        <v>136</v>
      </c>
      <c r="E136" s="173" t="s">
        <v>137</v>
      </c>
      <c r="F136" s="174" t="s">
        <v>138</v>
      </c>
      <c r="G136" s="175" t="s">
        <v>139</v>
      </c>
      <c r="H136" s="176">
        <v>54</v>
      </c>
      <c r="I136" s="177"/>
      <c r="J136" s="178">
        <f>ROUND(I136*H136,2)</f>
        <v>0</v>
      </c>
      <c r="K136" s="179"/>
      <c r="L136" s="38"/>
      <c r="M136" s="180" t="s">
        <v>1</v>
      </c>
      <c r="N136" s="181" t="s">
        <v>41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0.28999999999999998</v>
      </c>
      <c r="T136" s="183">
        <f>S136*H136</f>
        <v>15.659999999999998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140</v>
      </c>
      <c r="AT136" s="184" t="s">
        <v>136</v>
      </c>
      <c r="AU136" s="184" t="s">
        <v>86</v>
      </c>
      <c r="AY136" s="18" t="s">
        <v>134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84</v>
      </c>
      <c r="BK136" s="185">
        <f>ROUND(I136*H136,2)</f>
        <v>0</v>
      </c>
      <c r="BL136" s="18" t="s">
        <v>140</v>
      </c>
      <c r="BM136" s="184" t="s">
        <v>141</v>
      </c>
    </row>
    <row r="137" s="13" customFormat="1">
      <c r="A137" s="13"/>
      <c r="B137" s="186"/>
      <c r="C137" s="13"/>
      <c r="D137" s="187" t="s">
        <v>142</v>
      </c>
      <c r="E137" s="188" t="s">
        <v>1</v>
      </c>
      <c r="F137" s="189" t="s">
        <v>143</v>
      </c>
      <c r="G137" s="13"/>
      <c r="H137" s="190">
        <v>54</v>
      </c>
      <c r="I137" s="191"/>
      <c r="J137" s="13"/>
      <c r="K137" s="13"/>
      <c r="L137" s="186"/>
      <c r="M137" s="192"/>
      <c r="N137" s="193"/>
      <c r="O137" s="193"/>
      <c r="P137" s="193"/>
      <c r="Q137" s="193"/>
      <c r="R137" s="193"/>
      <c r="S137" s="193"/>
      <c r="T137" s="19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8" t="s">
        <v>142</v>
      </c>
      <c r="AU137" s="188" t="s">
        <v>86</v>
      </c>
      <c r="AV137" s="13" t="s">
        <v>86</v>
      </c>
      <c r="AW137" s="13" t="s">
        <v>32</v>
      </c>
      <c r="AX137" s="13" t="s">
        <v>84</v>
      </c>
      <c r="AY137" s="188" t="s">
        <v>134</v>
      </c>
    </row>
    <row r="138" s="2" customFormat="1" ht="16.30189" customHeight="1">
      <c r="A138" s="37"/>
      <c r="B138" s="171"/>
      <c r="C138" s="172" t="s">
        <v>86</v>
      </c>
      <c r="D138" s="172" t="s">
        <v>136</v>
      </c>
      <c r="E138" s="173" t="s">
        <v>144</v>
      </c>
      <c r="F138" s="174" t="s">
        <v>145</v>
      </c>
      <c r="G138" s="175" t="s">
        <v>139</v>
      </c>
      <c r="H138" s="176">
        <v>54</v>
      </c>
      <c r="I138" s="177"/>
      <c r="J138" s="178">
        <f>ROUND(I138*H138,2)</f>
        <v>0</v>
      </c>
      <c r="K138" s="179"/>
      <c r="L138" s="38"/>
      <c r="M138" s="180" t="s">
        <v>1</v>
      </c>
      <c r="N138" s="181" t="s">
        <v>41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0.22</v>
      </c>
      <c r="T138" s="183">
        <f>S138*H138</f>
        <v>11.880000000000001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140</v>
      </c>
      <c r="AT138" s="184" t="s">
        <v>136</v>
      </c>
      <c r="AU138" s="184" t="s">
        <v>86</v>
      </c>
      <c r="AY138" s="18" t="s">
        <v>134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84</v>
      </c>
      <c r="BK138" s="185">
        <f>ROUND(I138*H138,2)</f>
        <v>0</v>
      </c>
      <c r="BL138" s="18" t="s">
        <v>140</v>
      </c>
      <c r="BM138" s="184" t="s">
        <v>146</v>
      </c>
    </row>
    <row r="139" s="2" customFormat="1" ht="16.30189" customHeight="1">
      <c r="A139" s="37"/>
      <c r="B139" s="171"/>
      <c r="C139" s="172" t="s">
        <v>147</v>
      </c>
      <c r="D139" s="172" t="s">
        <v>136</v>
      </c>
      <c r="E139" s="173" t="s">
        <v>148</v>
      </c>
      <c r="F139" s="174" t="s">
        <v>149</v>
      </c>
      <c r="G139" s="175" t="s">
        <v>150</v>
      </c>
      <c r="H139" s="176">
        <v>140</v>
      </c>
      <c r="I139" s="177"/>
      <c r="J139" s="178">
        <f>ROUND(I139*H139,2)</f>
        <v>0</v>
      </c>
      <c r="K139" s="179"/>
      <c r="L139" s="38"/>
      <c r="M139" s="180" t="s">
        <v>1</v>
      </c>
      <c r="N139" s="181" t="s">
        <v>41</v>
      </c>
      <c r="O139" s="76"/>
      <c r="P139" s="182">
        <f>O139*H139</f>
        <v>0</v>
      </c>
      <c r="Q139" s="182">
        <v>3.0000000000000001E-05</v>
      </c>
      <c r="R139" s="182">
        <f>Q139*H139</f>
        <v>0.0041999999999999997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140</v>
      </c>
      <c r="AT139" s="184" t="s">
        <v>136</v>
      </c>
      <c r="AU139" s="184" t="s">
        <v>86</v>
      </c>
      <c r="AY139" s="18" t="s">
        <v>134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84</v>
      </c>
      <c r="BK139" s="185">
        <f>ROUND(I139*H139,2)</f>
        <v>0</v>
      </c>
      <c r="BL139" s="18" t="s">
        <v>140</v>
      </c>
      <c r="BM139" s="184" t="s">
        <v>151</v>
      </c>
    </row>
    <row r="140" s="13" customFormat="1">
      <c r="A140" s="13"/>
      <c r="B140" s="186"/>
      <c r="C140" s="13"/>
      <c r="D140" s="187" t="s">
        <v>142</v>
      </c>
      <c r="E140" s="188" t="s">
        <v>1</v>
      </c>
      <c r="F140" s="189" t="s">
        <v>152</v>
      </c>
      <c r="G140" s="13"/>
      <c r="H140" s="190">
        <v>140</v>
      </c>
      <c r="I140" s="191"/>
      <c r="J140" s="13"/>
      <c r="K140" s="13"/>
      <c r="L140" s="186"/>
      <c r="M140" s="192"/>
      <c r="N140" s="193"/>
      <c r="O140" s="193"/>
      <c r="P140" s="193"/>
      <c r="Q140" s="193"/>
      <c r="R140" s="193"/>
      <c r="S140" s="193"/>
      <c r="T140" s="19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8" t="s">
        <v>142</v>
      </c>
      <c r="AU140" s="188" t="s">
        <v>86</v>
      </c>
      <c r="AV140" s="13" t="s">
        <v>86</v>
      </c>
      <c r="AW140" s="13" t="s">
        <v>32</v>
      </c>
      <c r="AX140" s="13" t="s">
        <v>84</v>
      </c>
      <c r="AY140" s="188" t="s">
        <v>134</v>
      </c>
    </row>
    <row r="141" s="2" customFormat="1" ht="16.30189" customHeight="1">
      <c r="A141" s="37"/>
      <c r="B141" s="171"/>
      <c r="C141" s="172" t="s">
        <v>140</v>
      </c>
      <c r="D141" s="172" t="s">
        <v>136</v>
      </c>
      <c r="E141" s="173" t="s">
        <v>153</v>
      </c>
      <c r="F141" s="174" t="s">
        <v>154</v>
      </c>
      <c r="G141" s="175" t="s">
        <v>155</v>
      </c>
      <c r="H141" s="176">
        <v>14</v>
      </c>
      <c r="I141" s="177"/>
      <c r="J141" s="178">
        <f>ROUND(I141*H141,2)</f>
        <v>0</v>
      </c>
      <c r="K141" s="179"/>
      <c r="L141" s="38"/>
      <c r="M141" s="180" t="s">
        <v>1</v>
      </c>
      <c r="N141" s="181" t="s">
        <v>41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140</v>
      </c>
      <c r="AT141" s="184" t="s">
        <v>136</v>
      </c>
      <c r="AU141" s="184" t="s">
        <v>86</v>
      </c>
      <c r="AY141" s="18" t="s">
        <v>134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84</v>
      </c>
      <c r="BK141" s="185">
        <f>ROUND(I141*H141,2)</f>
        <v>0</v>
      </c>
      <c r="BL141" s="18" t="s">
        <v>140</v>
      </c>
      <c r="BM141" s="184" t="s">
        <v>156</v>
      </c>
    </row>
    <row r="142" s="2" customFormat="1" ht="16.30189" customHeight="1">
      <c r="A142" s="37"/>
      <c r="B142" s="171"/>
      <c r="C142" s="172" t="s">
        <v>157</v>
      </c>
      <c r="D142" s="172" t="s">
        <v>136</v>
      </c>
      <c r="E142" s="173" t="s">
        <v>158</v>
      </c>
      <c r="F142" s="174" t="s">
        <v>159</v>
      </c>
      <c r="G142" s="175" t="s">
        <v>139</v>
      </c>
      <c r="H142" s="176">
        <v>75</v>
      </c>
      <c r="I142" s="177"/>
      <c r="J142" s="178">
        <f>ROUND(I142*H142,2)</f>
        <v>0</v>
      </c>
      <c r="K142" s="179"/>
      <c r="L142" s="38"/>
      <c r="M142" s="180" t="s">
        <v>1</v>
      </c>
      <c r="N142" s="181" t="s">
        <v>41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140</v>
      </c>
      <c r="AT142" s="184" t="s">
        <v>136</v>
      </c>
      <c r="AU142" s="184" t="s">
        <v>86</v>
      </c>
      <c r="AY142" s="18" t="s">
        <v>134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84</v>
      </c>
      <c r="BK142" s="185">
        <f>ROUND(I142*H142,2)</f>
        <v>0</v>
      </c>
      <c r="BL142" s="18" t="s">
        <v>140</v>
      </c>
      <c r="BM142" s="184" t="s">
        <v>160</v>
      </c>
    </row>
    <row r="143" s="2" customFormat="1" ht="21.0566" customHeight="1">
      <c r="A143" s="37"/>
      <c r="B143" s="171"/>
      <c r="C143" s="172" t="s">
        <v>161</v>
      </c>
      <c r="D143" s="172" t="s">
        <v>136</v>
      </c>
      <c r="E143" s="173" t="s">
        <v>162</v>
      </c>
      <c r="F143" s="174" t="s">
        <v>163</v>
      </c>
      <c r="G143" s="175" t="s">
        <v>164</v>
      </c>
      <c r="H143" s="176">
        <v>31.283999999999999</v>
      </c>
      <c r="I143" s="177"/>
      <c r="J143" s="178">
        <f>ROUND(I143*H143,2)</f>
        <v>0</v>
      </c>
      <c r="K143" s="179"/>
      <c r="L143" s="38"/>
      <c r="M143" s="180" t="s">
        <v>1</v>
      </c>
      <c r="N143" s="181" t="s">
        <v>41</v>
      </c>
      <c r="O143" s="76"/>
      <c r="P143" s="182">
        <f>O143*H143</f>
        <v>0</v>
      </c>
      <c r="Q143" s="182">
        <v>0</v>
      </c>
      <c r="R143" s="182">
        <f>Q143*H143</f>
        <v>0</v>
      </c>
      <c r="S143" s="182">
        <v>0</v>
      </c>
      <c r="T143" s="18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4" t="s">
        <v>140</v>
      </c>
      <c r="AT143" s="184" t="s">
        <v>136</v>
      </c>
      <c r="AU143" s="184" t="s">
        <v>86</v>
      </c>
      <c r="AY143" s="18" t="s">
        <v>134</v>
      </c>
      <c r="BE143" s="185">
        <f>IF(N143="základní",J143,0)</f>
        <v>0</v>
      </c>
      <c r="BF143" s="185">
        <f>IF(N143="snížená",J143,0)</f>
        <v>0</v>
      </c>
      <c r="BG143" s="185">
        <f>IF(N143="zákl. přenesená",J143,0)</f>
        <v>0</v>
      </c>
      <c r="BH143" s="185">
        <f>IF(N143="sníž. přenesená",J143,0)</f>
        <v>0</v>
      </c>
      <c r="BI143" s="185">
        <f>IF(N143="nulová",J143,0)</f>
        <v>0</v>
      </c>
      <c r="BJ143" s="18" t="s">
        <v>84</v>
      </c>
      <c r="BK143" s="185">
        <f>ROUND(I143*H143,2)</f>
        <v>0</v>
      </c>
      <c r="BL143" s="18" t="s">
        <v>140</v>
      </c>
      <c r="BM143" s="184" t="s">
        <v>165</v>
      </c>
    </row>
    <row r="144" s="13" customFormat="1">
      <c r="A144" s="13"/>
      <c r="B144" s="186"/>
      <c r="C144" s="13"/>
      <c r="D144" s="187" t="s">
        <v>142</v>
      </c>
      <c r="E144" s="188" t="s">
        <v>1</v>
      </c>
      <c r="F144" s="189" t="s">
        <v>166</v>
      </c>
      <c r="G144" s="13"/>
      <c r="H144" s="190">
        <v>31.283999999999999</v>
      </c>
      <c r="I144" s="191"/>
      <c r="J144" s="13"/>
      <c r="K144" s="13"/>
      <c r="L144" s="186"/>
      <c r="M144" s="192"/>
      <c r="N144" s="193"/>
      <c r="O144" s="193"/>
      <c r="P144" s="193"/>
      <c r="Q144" s="193"/>
      <c r="R144" s="193"/>
      <c r="S144" s="193"/>
      <c r="T144" s="19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88" t="s">
        <v>142</v>
      </c>
      <c r="AU144" s="188" t="s">
        <v>86</v>
      </c>
      <c r="AV144" s="13" t="s">
        <v>86</v>
      </c>
      <c r="AW144" s="13" t="s">
        <v>32</v>
      </c>
      <c r="AX144" s="13" t="s">
        <v>84</v>
      </c>
      <c r="AY144" s="188" t="s">
        <v>134</v>
      </c>
    </row>
    <row r="145" s="2" customFormat="1" ht="21.0566" customHeight="1">
      <c r="A145" s="37"/>
      <c r="B145" s="171"/>
      <c r="C145" s="172" t="s">
        <v>167</v>
      </c>
      <c r="D145" s="172" t="s">
        <v>136</v>
      </c>
      <c r="E145" s="173" t="s">
        <v>168</v>
      </c>
      <c r="F145" s="174" t="s">
        <v>169</v>
      </c>
      <c r="G145" s="175" t="s">
        <v>164</v>
      </c>
      <c r="H145" s="176">
        <v>5.016</v>
      </c>
      <c r="I145" s="177"/>
      <c r="J145" s="178">
        <f>ROUND(I145*H145,2)</f>
        <v>0</v>
      </c>
      <c r="K145" s="179"/>
      <c r="L145" s="38"/>
      <c r="M145" s="180" t="s">
        <v>1</v>
      </c>
      <c r="N145" s="181" t="s">
        <v>41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140</v>
      </c>
      <c r="AT145" s="184" t="s">
        <v>136</v>
      </c>
      <c r="AU145" s="184" t="s">
        <v>86</v>
      </c>
      <c r="AY145" s="18" t="s">
        <v>134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84</v>
      </c>
      <c r="BK145" s="185">
        <f>ROUND(I145*H145,2)</f>
        <v>0</v>
      </c>
      <c r="BL145" s="18" t="s">
        <v>140</v>
      </c>
      <c r="BM145" s="184" t="s">
        <v>170</v>
      </c>
    </row>
    <row r="146" s="13" customFormat="1">
      <c r="A146" s="13"/>
      <c r="B146" s="186"/>
      <c r="C146" s="13"/>
      <c r="D146" s="187" t="s">
        <v>142</v>
      </c>
      <c r="E146" s="188" t="s">
        <v>1</v>
      </c>
      <c r="F146" s="189" t="s">
        <v>171</v>
      </c>
      <c r="G146" s="13"/>
      <c r="H146" s="190">
        <v>1.1759999999999999</v>
      </c>
      <c r="I146" s="191"/>
      <c r="J146" s="13"/>
      <c r="K146" s="13"/>
      <c r="L146" s="186"/>
      <c r="M146" s="192"/>
      <c r="N146" s="193"/>
      <c r="O146" s="193"/>
      <c r="P146" s="193"/>
      <c r="Q146" s="193"/>
      <c r="R146" s="193"/>
      <c r="S146" s="193"/>
      <c r="T146" s="19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8" t="s">
        <v>142</v>
      </c>
      <c r="AU146" s="188" t="s">
        <v>86</v>
      </c>
      <c r="AV146" s="13" t="s">
        <v>86</v>
      </c>
      <c r="AW146" s="13" t="s">
        <v>32</v>
      </c>
      <c r="AX146" s="13" t="s">
        <v>76</v>
      </c>
      <c r="AY146" s="188" t="s">
        <v>134</v>
      </c>
    </row>
    <row r="147" s="13" customFormat="1">
      <c r="A147" s="13"/>
      <c r="B147" s="186"/>
      <c r="C147" s="13"/>
      <c r="D147" s="187" t="s">
        <v>142</v>
      </c>
      <c r="E147" s="188" t="s">
        <v>1</v>
      </c>
      <c r="F147" s="189" t="s">
        <v>172</v>
      </c>
      <c r="G147" s="13"/>
      <c r="H147" s="190">
        <v>3.8399999999999999</v>
      </c>
      <c r="I147" s="191"/>
      <c r="J147" s="13"/>
      <c r="K147" s="13"/>
      <c r="L147" s="186"/>
      <c r="M147" s="192"/>
      <c r="N147" s="193"/>
      <c r="O147" s="193"/>
      <c r="P147" s="193"/>
      <c r="Q147" s="193"/>
      <c r="R147" s="193"/>
      <c r="S147" s="193"/>
      <c r="T147" s="19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8" t="s">
        <v>142</v>
      </c>
      <c r="AU147" s="188" t="s">
        <v>86</v>
      </c>
      <c r="AV147" s="13" t="s">
        <v>86</v>
      </c>
      <c r="AW147" s="13" t="s">
        <v>32</v>
      </c>
      <c r="AX147" s="13" t="s">
        <v>76</v>
      </c>
      <c r="AY147" s="188" t="s">
        <v>134</v>
      </c>
    </row>
    <row r="148" s="14" customFormat="1">
      <c r="A148" s="14"/>
      <c r="B148" s="195"/>
      <c r="C148" s="14"/>
      <c r="D148" s="187" t="s">
        <v>142</v>
      </c>
      <c r="E148" s="196" t="s">
        <v>1</v>
      </c>
      <c r="F148" s="197" t="s">
        <v>173</v>
      </c>
      <c r="G148" s="14"/>
      <c r="H148" s="198">
        <v>5.016</v>
      </c>
      <c r="I148" s="199"/>
      <c r="J148" s="14"/>
      <c r="K148" s="14"/>
      <c r="L148" s="195"/>
      <c r="M148" s="200"/>
      <c r="N148" s="201"/>
      <c r="O148" s="201"/>
      <c r="P148" s="201"/>
      <c r="Q148" s="201"/>
      <c r="R148" s="201"/>
      <c r="S148" s="201"/>
      <c r="T148" s="20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6" t="s">
        <v>142</v>
      </c>
      <c r="AU148" s="196" t="s">
        <v>86</v>
      </c>
      <c r="AV148" s="14" t="s">
        <v>140</v>
      </c>
      <c r="AW148" s="14" t="s">
        <v>32</v>
      </c>
      <c r="AX148" s="14" t="s">
        <v>84</v>
      </c>
      <c r="AY148" s="196" t="s">
        <v>134</v>
      </c>
    </row>
    <row r="149" s="2" customFormat="1" ht="16.30189" customHeight="1">
      <c r="A149" s="37"/>
      <c r="B149" s="171"/>
      <c r="C149" s="172" t="s">
        <v>174</v>
      </c>
      <c r="D149" s="172" t="s">
        <v>136</v>
      </c>
      <c r="E149" s="173" t="s">
        <v>175</v>
      </c>
      <c r="F149" s="174" t="s">
        <v>176</v>
      </c>
      <c r="G149" s="175" t="s">
        <v>164</v>
      </c>
      <c r="H149" s="176">
        <v>2.6000000000000001</v>
      </c>
      <c r="I149" s="177"/>
      <c r="J149" s="178">
        <f>ROUND(I149*H149,2)</f>
        <v>0</v>
      </c>
      <c r="K149" s="179"/>
      <c r="L149" s="38"/>
      <c r="M149" s="180" t="s">
        <v>1</v>
      </c>
      <c r="N149" s="181" t="s">
        <v>41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140</v>
      </c>
      <c r="AT149" s="184" t="s">
        <v>136</v>
      </c>
      <c r="AU149" s="184" t="s">
        <v>86</v>
      </c>
      <c r="AY149" s="18" t="s">
        <v>134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84</v>
      </c>
      <c r="BK149" s="185">
        <f>ROUND(I149*H149,2)</f>
        <v>0</v>
      </c>
      <c r="BL149" s="18" t="s">
        <v>140</v>
      </c>
      <c r="BM149" s="184" t="s">
        <v>177</v>
      </c>
    </row>
    <row r="150" s="13" customFormat="1">
      <c r="A150" s="13"/>
      <c r="B150" s="186"/>
      <c r="C150" s="13"/>
      <c r="D150" s="187" t="s">
        <v>142</v>
      </c>
      <c r="E150" s="188" t="s">
        <v>1</v>
      </c>
      <c r="F150" s="189" t="s">
        <v>178</v>
      </c>
      <c r="G150" s="13"/>
      <c r="H150" s="190">
        <v>2.6000000000000001</v>
      </c>
      <c r="I150" s="191"/>
      <c r="J150" s="13"/>
      <c r="K150" s="13"/>
      <c r="L150" s="186"/>
      <c r="M150" s="192"/>
      <c r="N150" s="193"/>
      <c r="O150" s="193"/>
      <c r="P150" s="193"/>
      <c r="Q150" s="193"/>
      <c r="R150" s="193"/>
      <c r="S150" s="193"/>
      <c r="T150" s="19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8" t="s">
        <v>142</v>
      </c>
      <c r="AU150" s="188" t="s">
        <v>86</v>
      </c>
      <c r="AV150" s="13" t="s">
        <v>86</v>
      </c>
      <c r="AW150" s="13" t="s">
        <v>32</v>
      </c>
      <c r="AX150" s="13" t="s">
        <v>84</v>
      </c>
      <c r="AY150" s="188" t="s">
        <v>134</v>
      </c>
    </row>
    <row r="151" s="2" customFormat="1" ht="21.0566" customHeight="1">
      <c r="A151" s="37"/>
      <c r="B151" s="171"/>
      <c r="C151" s="172" t="s">
        <v>179</v>
      </c>
      <c r="D151" s="172" t="s">
        <v>136</v>
      </c>
      <c r="E151" s="173" t="s">
        <v>180</v>
      </c>
      <c r="F151" s="174" t="s">
        <v>181</v>
      </c>
      <c r="G151" s="175" t="s">
        <v>164</v>
      </c>
      <c r="H151" s="176">
        <v>22.5</v>
      </c>
      <c r="I151" s="177"/>
      <c r="J151" s="178">
        <f>ROUND(I151*H151,2)</f>
        <v>0</v>
      </c>
      <c r="K151" s="179"/>
      <c r="L151" s="38"/>
      <c r="M151" s="180" t="s">
        <v>1</v>
      </c>
      <c r="N151" s="181" t="s">
        <v>41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140</v>
      </c>
      <c r="AT151" s="184" t="s">
        <v>136</v>
      </c>
      <c r="AU151" s="184" t="s">
        <v>86</v>
      </c>
      <c r="AY151" s="18" t="s">
        <v>134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84</v>
      </c>
      <c r="BK151" s="185">
        <f>ROUND(I151*H151,2)</f>
        <v>0</v>
      </c>
      <c r="BL151" s="18" t="s">
        <v>140</v>
      </c>
      <c r="BM151" s="184" t="s">
        <v>182</v>
      </c>
    </row>
    <row r="152" s="13" customFormat="1">
      <c r="A152" s="13"/>
      <c r="B152" s="186"/>
      <c r="C152" s="13"/>
      <c r="D152" s="187" t="s">
        <v>142</v>
      </c>
      <c r="E152" s="188" t="s">
        <v>1</v>
      </c>
      <c r="F152" s="189" t="s">
        <v>183</v>
      </c>
      <c r="G152" s="13"/>
      <c r="H152" s="190">
        <v>22.5</v>
      </c>
      <c r="I152" s="191"/>
      <c r="J152" s="13"/>
      <c r="K152" s="13"/>
      <c r="L152" s="186"/>
      <c r="M152" s="192"/>
      <c r="N152" s="193"/>
      <c r="O152" s="193"/>
      <c r="P152" s="193"/>
      <c r="Q152" s="193"/>
      <c r="R152" s="193"/>
      <c r="S152" s="193"/>
      <c r="T152" s="19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8" t="s">
        <v>142</v>
      </c>
      <c r="AU152" s="188" t="s">
        <v>86</v>
      </c>
      <c r="AV152" s="13" t="s">
        <v>86</v>
      </c>
      <c r="AW152" s="13" t="s">
        <v>32</v>
      </c>
      <c r="AX152" s="13" t="s">
        <v>84</v>
      </c>
      <c r="AY152" s="188" t="s">
        <v>134</v>
      </c>
    </row>
    <row r="153" s="2" customFormat="1" ht="21.0566" customHeight="1">
      <c r="A153" s="37"/>
      <c r="B153" s="171"/>
      <c r="C153" s="172" t="s">
        <v>184</v>
      </c>
      <c r="D153" s="172" t="s">
        <v>136</v>
      </c>
      <c r="E153" s="173" t="s">
        <v>185</v>
      </c>
      <c r="F153" s="174" t="s">
        <v>186</v>
      </c>
      <c r="G153" s="175" t="s">
        <v>164</v>
      </c>
      <c r="H153" s="176">
        <v>38.899999999999999</v>
      </c>
      <c r="I153" s="177"/>
      <c r="J153" s="178">
        <f>ROUND(I153*H153,2)</f>
        <v>0</v>
      </c>
      <c r="K153" s="179"/>
      <c r="L153" s="38"/>
      <c r="M153" s="180" t="s">
        <v>1</v>
      </c>
      <c r="N153" s="181" t="s">
        <v>41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140</v>
      </c>
      <c r="AT153" s="184" t="s">
        <v>136</v>
      </c>
      <c r="AU153" s="184" t="s">
        <v>86</v>
      </c>
      <c r="AY153" s="18" t="s">
        <v>134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84</v>
      </c>
      <c r="BK153" s="185">
        <f>ROUND(I153*H153,2)</f>
        <v>0</v>
      </c>
      <c r="BL153" s="18" t="s">
        <v>140</v>
      </c>
      <c r="BM153" s="184" t="s">
        <v>187</v>
      </c>
    </row>
    <row r="154" s="13" customFormat="1">
      <c r="A154" s="13"/>
      <c r="B154" s="186"/>
      <c r="C154" s="13"/>
      <c r="D154" s="187" t="s">
        <v>142</v>
      </c>
      <c r="E154" s="188" t="s">
        <v>1</v>
      </c>
      <c r="F154" s="189" t="s">
        <v>188</v>
      </c>
      <c r="G154" s="13"/>
      <c r="H154" s="190">
        <v>38.899999999999999</v>
      </c>
      <c r="I154" s="191"/>
      <c r="J154" s="13"/>
      <c r="K154" s="13"/>
      <c r="L154" s="186"/>
      <c r="M154" s="192"/>
      <c r="N154" s="193"/>
      <c r="O154" s="193"/>
      <c r="P154" s="193"/>
      <c r="Q154" s="193"/>
      <c r="R154" s="193"/>
      <c r="S154" s="193"/>
      <c r="T154" s="19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8" t="s">
        <v>142</v>
      </c>
      <c r="AU154" s="188" t="s">
        <v>86</v>
      </c>
      <c r="AV154" s="13" t="s">
        <v>86</v>
      </c>
      <c r="AW154" s="13" t="s">
        <v>32</v>
      </c>
      <c r="AX154" s="13" t="s">
        <v>84</v>
      </c>
      <c r="AY154" s="188" t="s">
        <v>134</v>
      </c>
    </row>
    <row r="155" s="2" customFormat="1" ht="23.4566" customHeight="1">
      <c r="A155" s="37"/>
      <c r="B155" s="171"/>
      <c r="C155" s="172" t="s">
        <v>189</v>
      </c>
      <c r="D155" s="172" t="s">
        <v>136</v>
      </c>
      <c r="E155" s="173" t="s">
        <v>190</v>
      </c>
      <c r="F155" s="174" t="s">
        <v>191</v>
      </c>
      <c r="G155" s="175" t="s">
        <v>164</v>
      </c>
      <c r="H155" s="176">
        <v>194.5</v>
      </c>
      <c r="I155" s="177"/>
      <c r="J155" s="178">
        <f>ROUND(I155*H155,2)</f>
        <v>0</v>
      </c>
      <c r="K155" s="179"/>
      <c r="L155" s="38"/>
      <c r="M155" s="180" t="s">
        <v>1</v>
      </c>
      <c r="N155" s="181" t="s">
        <v>41</v>
      </c>
      <c r="O155" s="76"/>
      <c r="P155" s="182">
        <f>O155*H155</f>
        <v>0</v>
      </c>
      <c r="Q155" s="182">
        <v>0</v>
      </c>
      <c r="R155" s="182">
        <f>Q155*H155</f>
        <v>0</v>
      </c>
      <c r="S155" s="182">
        <v>0</v>
      </c>
      <c r="T155" s="18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4" t="s">
        <v>140</v>
      </c>
      <c r="AT155" s="184" t="s">
        <v>136</v>
      </c>
      <c r="AU155" s="184" t="s">
        <v>86</v>
      </c>
      <c r="AY155" s="18" t="s">
        <v>134</v>
      </c>
      <c r="BE155" s="185">
        <f>IF(N155="základní",J155,0)</f>
        <v>0</v>
      </c>
      <c r="BF155" s="185">
        <f>IF(N155="snížená",J155,0)</f>
        <v>0</v>
      </c>
      <c r="BG155" s="185">
        <f>IF(N155="zákl. přenesená",J155,0)</f>
        <v>0</v>
      </c>
      <c r="BH155" s="185">
        <f>IF(N155="sníž. přenesená",J155,0)</f>
        <v>0</v>
      </c>
      <c r="BI155" s="185">
        <f>IF(N155="nulová",J155,0)</f>
        <v>0</v>
      </c>
      <c r="BJ155" s="18" t="s">
        <v>84</v>
      </c>
      <c r="BK155" s="185">
        <f>ROUND(I155*H155,2)</f>
        <v>0</v>
      </c>
      <c r="BL155" s="18" t="s">
        <v>140</v>
      </c>
      <c r="BM155" s="184" t="s">
        <v>192</v>
      </c>
    </row>
    <row r="156" s="13" customFormat="1">
      <c r="A156" s="13"/>
      <c r="B156" s="186"/>
      <c r="C156" s="13"/>
      <c r="D156" s="187" t="s">
        <v>142</v>
      </c>
      <c r="E156" s="188" t="s">
        <v>1</v>
      </c>
      <c r="F156" s="189" t="s">
        <v>193</v>
      </c>
      <c r="G156" s="13"/>
      <c r="H156" s="190">
        <v>194.5</v>
      </c>
      <c r="I156" s="191"/>
      <c r="J156" s="13"/>
      <c r="K156" s="13"/>
      <c r="L156" s="186"/>
      <c r="M156" s="192"/>
      <c r="N156" s="193"/>
      <c r="O156" s="193"/>
      <c r="P156" s="193"/>
      <c r="Q156" s="193"/>
      <c r="R156" s="193"/>
      <c r="S156" s="193"/>
      <c r="T156" s="19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8" t="s">
        <v>142</v>
      </c>
      <c r="AU156" s="188" t="s">
        <v>86</v>
      </c>
      <c r="AV156" s="13" t="s">
        <v>86</v>
      </c>
      <c r="AW156" s="13" t="s">
        <v>32</v>
      </c>
      <c r="AX156" s="13" t="s">
        <v>84</v>
      </c>
      <c r="AY156" s="188" t="s">
        <v>134</v>
      </c>
    </row>
    <row r="157" s="2" customFormat="1" ht="16.30189" customHeight="1">
      <c r="A157" s="37"/>
      <c r="B157" s="171"/>
      <c r="C157" s="172" t="s">
        <v>8</v>
      </c>
      <c r="D157" s="172" t="s">
        <v>136</v>
      </c>
      <c r="E157" s="173" t="s">
        <v>194</v>
      </c>
      <c r="F157" s="174" t="s">
        <v>195</v>
      </c>
      <c r="G157" s="175" t="s">
        <v>164</v>
      </c>
      <c r="H157" s="176">
        <v>22.5</v>
      </c>
      <c r="I157" s="177"/>
      <c r="J157" s="178">
        <f>ROUND(I157*H157,2)</f>
        <v>0</v>
      </c>
      <c r="K157" s="179"/>
      <c r="L157" s="38"/>
      <c r="M157" s="180" t="s">
        <v>1</v>
      </c>
      <c r="N157" s="181" t="s">
        <v>41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140</v>
      </c>
      <c r="AT157" s="184" t="s">
        <v>136</v>
      </c>
      <c r="AU157" s="184" t="s">
        <v>86</v>
      </c>
      <c r="AY157" s="18" t="s">
        <v>134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84</v>
      </c>
      <c r="BK157" s="185">
        <f>ROUND(I157*H157,2)</f>
        <v>0</v>
      </c>
      <c r="BL157" s="18" t="s">
        <v>140</v>
      </c>
      <c r="BM157" s="184" t="s">
        <v>196</v>
      </c>
    </row>
    <row r="158" s="13" customFormat="1">
      <c r="A158" s="13"/>
      <c r="B158" s="186"/>
      <c r="C158" s="13"/>
      <c r="D158" s="187" t="s">
        <v>142</v>
      </c>
      <c r="E158" s="188" t="s">
        <v>1</v>
      </c>
      <c r="F158" s="189" t="s">
        <v>183</v>
      </c>
      <c r="G158" s="13"/>
      <c r="H158" s="190">
        <v>22.5</v>
      </c>
      <c r="I158" s="191"/>
      <c r="J158" s="13"/>
      <c r="K158" s="13"/>
      <c r="L158" s="186"/>
      <c r="M158" s="192"/>
      <c r="N158" s="193"/>
      <c r="O158" s="193"/>
      <c r="P158" s="193"/>
      <c r="Q158" s="193"/>
      <c r="R158" s="193"/>
      <c r="S158" s="193"/>
      <c r="T158" s="19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8" t="s">
        <v>142</v>
      </c>
      <c r="AU158" s="188" t="s">
        <v>86</v>
      </c>
      <c r="AV158" s="13" t="s">
        <v>86</v>
      </c>
      <c r="AW158" s="13" t="s">
        <v>32</v>
      </c>
      <c r="AX158" s="13" t="s">
        <v>84</v>
      </c>
      <c r="AY158" s="188" t="s">
        <v>134</v>
      </c>
    </row>
    <row r="159" s="2" customFormat="1" ht="16.30189" customHeight="1">
      <c r="A159" s="37"/>
      <c r="B159" s="171"/>
      <c r="C159" s="172" t="s">
        <v>197</v>
      </c>
      <c r="D159" s="172" t="s">
        <v>136</v>
      </c>
      <c r="E159" s="173" t="s">
        <v>198</v>
      </c>
      <c r="F159" s="174" t="s">
        <v>199</v>
      </c>
      <c r="G159" s="175" t="s">
        <v>200</v>
      </c>
      <c r="H159" s="176">
        <v>70.019999999999996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41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140</v>
      </c>
      <c r="AT159" s="184" t="s">
        <v>136</v>
      </c>
      <c r="AU159" s="184" t="s">
        <v>86</v>
      </c>
      <c r="AY159" s="18" t="s">
        <v>134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84</v>
      </c>
      <c r="BK159" s="185">
        <f>ROUND(I159*H159,2)</f>
        <v>0</v>
      </c>
      <c r="BL159" s="18" t="s">
        <v>140</v>
      </c>
      <c r="BM159" s="184" t="s">
        <v>201</v>
      </c>
    </row>
    <row r="160" s="13" customFormat="1">
      <c r="A160" s="13"/>
      <c r="B160" s="186"/>
      <c r="C160" s="13"/>
      <c r="D160" s="187" t="s">
        <v>142</v>
      </c>
      <c r="E160" s="188" t="s">
        <v>1</v>
      </c>
      <c r="F160" s="189" t="s">
        <v>202</v>
      </c>
      <c r="G160" s="13"/>
      <c r="H160" s="190">
        <v>70.019999999999996</v>
      </c>
      <c r="I160" s="191"/>
      <c r="J160" s="13"/>
      <c r="K160" s="13"/>
      <c r="L160" s="186"/>
      <c r="M160" s="192"/>
      <c r="N160" s="193"/>
      <c r="O160" s="193"/>
      <c r="P160" s="193"/>
      <c r="Q160" s="193"/>
      <c r="R160" s="193"/>
      <c r="S160" s="193"/>
      <c r="T160" s="19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8" t="s">
        <v>142</v>
      </c>
      <c r="AU160" s="188" t="s">
        <v>86</v>
      </c>
      <c r="AV160" s="13" t="s">
        <v>86</v>
      </c>
      <c r="AW160" s="13" t="s">
        <v>32</v>
      </c>
      <c r="AX160" s="13" t="s">
        <v>84</v>
      </c>
      <c r="AY160" s="188" t="s">
        <v>134</v>
      </c>
    </row>
    <row r="161" s="2" customFormat="1" ht="16.30189" customHeight="1">
      <c r="A161" s="37"/>
      <c r="B161" s="171"/>
      <c r="C161" s="172" t="s">
        <v>203</v>
      </c>
      <c r="D161" s="172" t="s">
        <v>136</v>
      </c>
      <c r="E161" s="173" t="s">
        <v>204</v>
      </c>
      <c r="F161" s="174" t="s">
        <v>205</v>
      </c>
      <c r="G161" s="175" t="s">
        <v>164</v>
      </c>
      <c r="H161" s="176">
        <v>38.899999999999999</v>
      </c>
      <c r="I161" s="177"/>
      <c r="J161" s="178">
        <f>ROUND(I161*H161,2)</f>
        <v>0</v>
      </c>
      <c r="K161" s="179"/>
      <c r="L161" s="38"/>
      <c r="M161" s="180" t="s">
        <v>1</v>
      </c>
      <c r="N161" s="181" t="s">
        <v>41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140</v>
      </c>
      <c r="AT161" s="184" t="s">
        <v>136</v>
      </c>
      <c r="AU161" s="184" t="s">
        <v>86</v>
      </c>
      <c r="AY161" s="18" t="s">
        <v>134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84</v>
      </c>
      <c r="BK161" s="185">
        <f>ROUND(I161*H161,2)</f>
        <v>0</v>
      </c>
      <c r="BL161" s="18" t="s">
        <v>140</v>
      </c>
      <c r="BM161" s="184" t="s">
        <v>206</v>
      </c>
    </row>
    <row r="162" s="13" customFormat="1">
      <c r="A162" s="13"/>
      <c r="B162" s="186"/>
      <c r="C162" s="13"/>
      <c r="D162" s="187" t="s">
        <v>142</v>
      </c>
      <c r="E162" s="188" t="s">
        <v>1</v>
      </c>
      <c r="F162" s="189" t="s">
        <v>207</v>
      </c>
      <c r="G162" s="13"/>
      <c r="H162" s="190">
        <v>38.899999999999999</v>
      </c>
      <c r="I162" s="191"/>
      <c r="J162" s="13"/>
      <c r="K162" s="13"/>
      <c r="L162" s="186"/>
      <c r="M162" s="192"/>
      <c r="N162" s="193"/>
      <c r="O162" s="193"/>
      <c r="P162" s="193"/>
      <c r="Q162" s="193"/>
      <c r="R162" s="193"/>
      <c r="S162" s="193"/>
      <c r="T162" s="19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8" t="s">
        <v>142</v>
      </c>
      <c r="AU162" s="188" t="s">
        <v>86</v>
      </c>
      <c r="AV162" s="13" t="s">
        <v>86</v>
      </c>
      <c r="AW162" s="13" t="s">
        <v>32</v>
      </c>
      <c r="AX162" s="13" t="s">
        <v>84</v>
      </c>
      <c r="AY162" s="188" t="s">
        <v>134</v>
      </c>
    </row>
    <row r="163" s="2" customFormat="1" ht="16.30189" customHeight="1">
      <c r="A163" s="37"/>
      <c r="B163" s="171"/>
      <c r="C163" s="172" t="s">
        <v>208</v>
      </c>
      <c r="D163" s="172" t="s">
        <v>136</v>
      </c>
      <c r="E163" s="173" t="s">
        <v>209</v>
      </c>
      <c r="F163" s="174" t="s">
        <v>210</v>
      </c>
      <c r="G163" s="175" t="s">
        <v>164</v>
      </c>
      <c r="H163" s="176">
        <v>15.753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41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140</v>
      </c>
      <c r="AT163" s="184" t="s">
        <v>136</v>
      </c>
      <c r="AU163" s="184" t="s">
        <v>86</v>
      </c>
      <c r="AY163" s="18" t="s">
        <v>134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84</v>
      </c>
      <c r="BK163" s="185">
        <f>ROUND(I163*H163,2)</f>
        <v>0</v>
      </c>
      <c r="BL163" s="18" t="s">
        <v>140</v>
      </c>
      <c r="BM163" s="184" t="s">
        <v>211</v>
      </c>
    </row>
    <row r="164" s="13" customFormat="1">
      <c r="A164" s="13"/>
      <c r="B164" s="186"/>
      <c r="C164" s="13"/>
      <c r="D164" s="187" t="s">
        <v>142</v>
      </c>
      <c r="E164" s="188" t="s">
        <v>1</v>
      </c>
      <c r="F164" s="189" t="s">
        <v>212</v>
      </c>
      <c r="G164" s="13"/>
      <c r="H164" s="190">
        <v>4.8449999999999998</v>
      </c>
      <c r="I164" s="191"/>
      <c r="J164" s="13"/>
      <c r="K164" s="13"/>
      <c r="L164" s="186"/>
      <c r="M164" s="192"/>
      <c r="N164" s="193"/>
      <c r="O164" s="193"/>
      <c r="P164" s="193"/>
      <c r="Q164" s="193"/>
      <c r="R164" s="193"/>
      <c r="S164" s="193"/>
      <c r="T164" s="19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8" t="s">
        <v>142</v>
      </c>
      <c r="AU164" s="188" t="s">
        <v>86</v>
      </c>
      <c r="AV164" s="13" t="s">
        <v>86</v>
      </c>
      <c r="AW164" s="13" t="s">
        <v>32</v>
      </c>
      <c r="AX164" s="13" t="s">
        <v>76</v>
      </c>
      <c r="AY164" s="188" t="s">
        <v>134</v>
      </c>
    </row>
    <row r="165" s="13" customFormat="1">
      <c r="A165" s="13"/>
      <c r="B165" s="186"/>
      <c r="C165" s="13"/>
      <c r="D165" s="187" t="s">
        <v>142</v>
      </c>
      <c r="E165" s="188" t="s">
        <v>1</v>
      </c>
      <c r="F165" s="189" t="s">
        <v>213</v>
      </c>
      <c r="G165" s="13"/>
      <c r="H165" s="190">
        <v>0.47999999999999998</v>
      </c>
      <c r="I165" s="191"/>
      <c r="J165" s="13"/>
      <c r="K165" s="13"/>
      <c r="L165" s="186"/>
      <c r="M165" s="192"/>
      <c r="N165" s="193"/>
      <c r="O165" s="193"/>
      <c r="P165" s="193"/>
      <c r="Q165" s="193"/>
      <c r="R165" s="193"/>
      <c r="S165" s="193"/>
      <c r="T165" s="19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8" t="s">
        <v>142</v>
      </c>
      <c r="AU165" s="188" t="s">
        <v>86</v>
      </c>
      <c r="AV165" s="13" t="s">
        <v>86</v>
      </c>
      <c r="AW165" s="13" t="s">
        <v>32</v>
      </c>
      <c r="AX165" s="13" t="s">
        <v>76</v>
      </c>
      <c r="AY165" s="188" t="s">
        <v>134</v>
      </c>
    </row>
    <row r="166" s="13" customFormat="1">
      <c r="A166" s="13"/>
      <c r="B166" s="186"/>
      <c r="C166" s="13"/>
      <c r="D166" s="187" t="s">
        <v>142</v>
      </c>
      <c r="E166" s="188" t="s">
        <v>1</v>
      </c>
      <c r="F166" s="189" t="s">
        <v>214</v>
      </c>
      <c r="G166" s="13"/>
      <c r="H166" s="190">
        <v>10.428000000000001</v>
      </c>
      <c r="I166" s="191"/>
      <c r="J166" s="13"/>
      <c r="K166" s="13"/>
      <c r="L166" s="186"/>
      <c r="M166" s="192"/>
      <c r="N166" s="193"/>
      <c r="O166" s="193"/>
      <c r="P166" s="193"/>
      <c r="Q166" s="193"/>
      <c r="R166" s="193"/>
      <c r="S166" s="193"/>
      <c r="T166" s="19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8" t="s">
        <v>142</v>
      </c>
      <c r="AU166" s="188" t="s">
        <v>86</v>
      </c>
      <c r="AV166" s="13" t="s">
        <v>86</v>
      </c>
      <c r="AW166" s="13" t="s">
        <v>32</v>
      </c>
      <c r="AX166" s="13" t="s">
        <v>76</v>
      </c>
      <c r="AY166" s="188" t="s">
        <v>134</v>
      </c>
    </row>
    <row r="167" s="14" customFormat="1">
      <c r="A167" s="14"/>
      <c r="B167" s="195"/>
      <c r="C167" s="14"/>
      <c r="D167" s="187" t="s">
        <v>142</v>
      </c>
      <c r="E167" s="196" t="s">
        <v>1</v>
      </c>
      <c r="F167" s="197" t="s">
        <v>173</v>
      </c>
      <c r="G167" s="14"/>
      <c r="H167" s="198">
        <v>15.753</v>
      </c>
      <c r="I167" s="199"/>
      <c r="J167" s="14"/>
      <c r="K167" s="14"/>
      <c r="L167" s="195"/>
      <c r="M167" s="200"/>
      <c r="N167" s="201"/>
      <c r="O167" s="201"/>
      <c r="P167" s="201"/>
      <c r="Q167" s="201"/>
      <c r="R167" s="201"/>
      <c r="S167" s="201"/>
      <c r="T167" s="20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6" t="s">
        <v>142</v>
      </c>
      <c r="AU167" s="196" t="s">
        <v>86</v>
      </c>
      <c r="AV167" s="14" t="s">
        <v>140</v>
      </c>
      <c r="AW167" s="14" t="s">
        <v>32</v>
      </c>
      <c r="AX167" s="14" t="s">
        <v>84</v>
      </c>
      <c r="AY167" s="196" t="s">
        <v>134</v>
      </c>
    </row>
    <row r="168" s="2" customFormat="1" ht="16.30189" customHeight="1">
      <c r="A168" s="37"/>
      <c r="B168" s="171"/>
      <c r="C168" s="203" t="s">
        <v>215</v>
      </c>
      <c r="D168" s="203" t="s">
        <v>216</v>
      </c>
      <c r="E168" s="204" t="s">
        <v>217</v>
      </c>
      <c r="F168" s="205" t="s">
        <v>218</v>
      </c>
      <c r="G168" s="206" t="s">
        <v>200</v>
      </c>
      <c r="H168" s="207">
        <v>28.355</v>
      </c>
      <c r="I168" s="208"/>
      <c r="J168" s="209">
        <f>ROUND(I168*H168,2)</f>
        <v>0</v>
      </c>
      <c r="K168" s="210"/>
      <c r="L168" s="211"/>
      <c r="M168" s="212" t="s">
        <v>1</v>
      </c>
      <c r="N168" s="213" t="s">
        <v>41</v>
      </c>
      <c r="O168" s="76"/>
      <c r="P168" s="182">
        <f>O168*H168</f>
        <v>0</v>
      </c>
      <c r="Q168" s="182">
        <v>1</v>
      </c>
      <c r="R168" s="182">
        <f>Q168*H168</f>
        <v>28.355</v>
      </c>
      <c r="S168" s="182">
        <v>0</v>
      </c>
      <c r="T168" s="18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4" t="s">
        <v>174</v>
      </c>
      <c r="AT168" s="184" t="s">
        <v>216</v>
      </c>
      <c r="AU168" s="184" t="s">
        <v>86</v>
      </c>
      <c r="AY168" s="18" t="s">
        <v>134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18" t="s">
        <v>84</v>
      </c>
      <c r="BK168" s="185">
        <f>ROUND(I168*H168,2)</f>
        <v>0</v>
      </c>
      <c r="BL168" s="18" t="s">
        <v>140</v>
      </c>
      <c r="BM168" s="184" t="s">
        <v>219</v>
      </c>
    </row>
    <row r="169" s="13" customFormat="1">
      <c r="A169" s="13"/>
      <c r="B169" s="186"/>
      <c r="C169" s="13"/>
      <c r="D169" s="187" t="s">
        <v>142</v>
      </c>
      <c r="E169" s="188" t="s">
        <v>1</v>
      </c>
      <c r="F169" s="189" t="s">
        <v>220</v>
      </c>
      <c r="G169" s="13"/>
      <c r="H169" s="190">
        <v>28.355</v>
      </c>
      <c r="I169" s="191"/>
      <c r="J169" s="13"/>
      <c r="K169" s="13"/>
      <c r="L169" s="186"/>
      <c r="M169" s="192"/>
      <c r="N169" s="193"/>
      <c r="O169" s="193"/>
      <c r="P169" s="193"/>
      <c r="Q169" s="193"/>
      <c r="R169" s="193"/>
      <c r="S169" s="193"/>
      <c r="T169" s="19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8" t="s">
        <v>142</v>
      </c>
      <c r="AU169" s="188" t="s">
        <v>86</v>
      </c>
      <c r="AV169" s="13" t="s">
        <v>86</v>
      </c>
      <c r="AW169" s="13" t="s">
        <v>32</v>
      </c>
      <c r="AX169" s="13" t="s">
        <v>84</v>
      </c>
      <c r="AY169" s="188" t="s">
        <v>134</v>
      </c>
    </row>
    <row r="170" s="2" customFormat="1" ht="21.0566" customHeight="1">
      <c r="A170" s="37"/>
      <c r="B170" s="171"/>
      <c r="C170" s="172" t="s">
        <v>221</v>
      </c>
      <c r="D170" s="172" t="s">
        <v>136</v>
      </c>
      <c r="E170" s="173" t="s">
        <v>222</v>
      </c>
      <c r="F170" s="174" t="s">
        <v>223</v>
      </c>
      <c r="G170" s="175" t="s">
        <v>139</v>
      </c>
      <c r="H170" s="176">
        <v>75</v>
      </c>
      <c r="I170" s="177"/>
      <c r="J170" s="178">
        <f>ROUND(I170*H170,2)</f>
        <v>0</v>
      </c>
      <c r="K170" s="179"/>
      <c r="L170" s="38"/>
      <c r="M170" s="180" t="s">
        <v>1</v>
      </c>
      <c r="N170" s="181" t="s">
        <v>41</v>
      </c>
      <c r="O170" s="76"/>
      <c r="P170" s="182">
        <f>O170*H170</f>
        <v>0</v>
      </c>
      <c r="Q170" s="182">
        <v>0</v>
      </c>
      <c r="R170" s="182">
        <f>Q170*H170</f>
        <v>0</v>
      </c>
      <c r="S170" s="182">
        <v>0</v>
      </c>
      <c r="T170" s="18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4" t="s">
        <v>140</v>
      </c>
      <c r="AT170" s="184" t="s">
        <v>136</v>
      </c>
      <c r="AU170" s="184" t="s">
        <v>86</v>
      </c>
      <c r="AY170" s="18" t="s">
        <v>134</v>
      </c>
      <c r="BE170" s="185">
        <f>IF(N170="základní",J170,0)</f>
        <v>0</v>
      </c>
      <c r="BF170" s="185">
        <f>IF(N170="snížená",J170,0)</f>
        <v>0</v>
      </c>
      <c r="BG170" s="185">
        <f>IF(N170="zákl. přenesená",J170,0)</f>
        <v>0</v>
      </c>
      <c r="BH170" s="185">
        <f>IF(N170="sníž. přenesená",J170,0)</f>
        <v>0</v>
      </c>
      <c r="BI170" s="185">
        <f>IF(N170="nulová",J170,0)</f>
        <v>0</v>
      </c>
      <c r="BJ170" s="18" t="s">
        <v>84</v>
      </c>
      <c r="BK170" s="185">
        <f>ROUND(I170*H170,2)</f>
        <v>0</v>
      </c>
      <c r="BL170" s="18" t="s">
        <v>140</v>
      </c>
      <c r="BM170" s="184" t="s">
        <v>224</v>
      </c>
    </row>
    <row r="171" s="2" customFormat="1" ht="16.30189" customHeight="1">
      <c r="A171" s="37"/>
      <c r="B171" s="171"/>
      <c r="C171" s="172" t="s">
        <v>225</v>
      </c>
      <c r="D171" s="172" t="s">
        <v>136</v>
      </c>
      <c r="E171" s="173" t="s">
        <v>226</v>
      </c>
      <c r="F171" s="174" t="s">
        <v>227</v>
      </c>
      <c r="G171" s="175" t="s">
        <v>139</v>
      </c>
      <c r="H171" s="176">
        <v>75</v>
      </c>
      <c r="I171" s="177"/>
      <c r="J171" s="178">
        <f>ROUND(I171*H171,2)</f>
        <v>0</v>
      </c>
      <c r="K171" s="179"/>
      <c r="L171" s="38"/>
      <c r="M171" s="180" t="s">
        <v>1</v>
      </c>
      <c r="N171" s="181" t="s">
        <v>41</v>
      </c>
      <c r="O171" s="76"/>
      <c r="P171" s="182">
        <f>O171*H171</f>
        <v>0</v>
      </c>
      <c r="Q171" s="182">
        <v>0</v>
      </c>
      <c r="R171" s="182">
        <f>Q171*H171</f>
        <v>0</v>
      </c>
      <c r="S171" s="182">
        <v>0</v>
      </c>
      <c r="T171" s="18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4" t="s">
        <v>140</v>
      </c>
      <c r="AT171" s="184" t="s">
        <v>136</v>
      </c>
      <c r="AU171" s="184" t="s">
        <v>86</v>
      </c>
      <c r="AY171" s="18" t="s">
        <v>134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18" t="s">
        <v>84</v>
      </c>
      <c r="BK171" s="185">
        <f>ROUND(I171*H171,2)</f>
        <v>0</v>
      </c>
      <c r="BL171" s="18" t="s">
        <v>140</v>
      </c>
      <c r="BM171" s="184" t="s">
        <v>228</v>
      </c>
    </row>
    <row r="172" s="2" customFormat="1" ht="16.30189" customHeight="1">
      <c r="A172" s="37"/>
      <c r="B172" s="171"/>
      <c r="C172" s="203" t="s">
        <v>229</v>
      </c>
      <c r="D172" s="203" t="s">
        <v>216</v>
      </c>
      <c r="E172" s="204" t="s">
        <v>230</v>
      </c>
      <c r="F172" s="205" t="s">
        <v>231</v>
      </c>
      <c r="G172" s="206" t="s">
        <v>232</v>
      </c>
      <c r="H172" s="207">
        <v>1.5</v>
      </c>
      <c r="I172" s="208"/>
      <c r="J172" s="209">
        <f>ROUND(I172*H172,2)</f>
        <v>0</v>
      </c>
      <c r="K172" s="210"/>
      <c r="L172" s="211"/>
      <c r="M172" s="212" t="s">
        <v>1</v>
      </c>
      <c r="N172" s="213" t="s">
        <v>41</v>
      </c>
      <c r="O172" s="76"/>
      <c r="P172" s="182">
        <f>O172*H172</f>
        <v>0</v>
      </c>
      <c r="Q172" s="182">
        <v>0.001</v>
      </c>
      <c r="R172" s="182">
        <f>Q172*H172</f>
        <v>0.0015</v>
      </c>
      <c r="S172" s="182">
        <v>0</v>
      </c>
      <c r="T172" s="183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4" t="s">
        <v>174</v>
      </c>
      <c r="AT172" s="184" t="s">
        <v>216</v>
      </c>
      <c r="AU172" s="184" t="s">
        <v>86</v>
      </c>
      <c r="AY172" s="18" t="s">
        <v>134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18" t="s">
        <v>84</v>
      </c>
      <c r="BK172" s="185">
        <f>ROUND(I172*H172,2)</f>
        <v>0</v>
      </c>
      <c r="BL172" s="18" t="s">
        <v>140</v>
      </c>
      <c r="BM172" s="184" t="s">
        <v>233</v>
      </c>
    </row>
    <row r="173" s="13" customFormat="1">
      <c r="A173" s="13"/>
      <c r="B173" s="186"/>
      <c r="C173" s="13"/>
      <c r="D173" s="187" t="s">
        <v>142</v>
      </c>
      <c r="E173" s="13"/>
      <c r="F173" s="189" t="s">
        <v>234</v>
      </c>
      <c r="G173" s="13"/>
      <c r="H173" s="190">
        <v>1.5</v>
      </c>
      <c r="I173" s="191"/>
      <c r="J173" s="13"/>
      <c r="K173" s="13"/>
      <c r="L173" s="186"/>
      <c r="M173" s="192"/>
      <c r="N173" s="193"/>
      <c r="O173" s="193"/>
      <c r="P173" s="193"/>
      <c r="Q173" s="193"/>
      <c r="R173" s="193"/>
      <c r="S173" s="193"/>
      <c r="T173" s="19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8" t="s">
        <v>142</v>
      </c>
      <c r="AU173" s="188" t="s">
        <v>86</v>
      </c>
      <c r="AV173" s="13" t="s">
        <v>86</v>
      </c>
      <c r="AW173" s="13" t="s">
        <v>3</v>
      </c>
      <c r="AX173" s="13" t="s">
        <v>84</v>
      </c>
      <c r="AY173" s="188" t="s">
        <v>134</v>
      </c>
    </row>
    <row r="174" s="2" customFormat="1" ht="16.30189" customHeight="1">
      <c r="A174" s="37"/>
      <c r="B174" s="171"/>
      <c r="C174" s="172" t="s">
        <v>235</v>
      </c>
      <c r="D174" s="172" t="s">
        <v>136</v>
      </c>
      <c r="E174" s="173" t="s">
        <v>236</v>
      </c>
      <c r="F174" s="174" t="s">
        <v>237</v>
      </c>
      <c r="G174" s="175" t="s">
        <v>139</v>
      </c>
      <c r="H174" s="176">
        <v>268.93000000000001</v>
      </c>
      <c r="I174" s="177"/>
      <c r="J174" s="178">
        <f>ROUND(I174*H174,2)</f>
        <v>0</v>
      </c>
      <c r="K174" s="179"/>
      <c r="L174" s="38"/>
      <c r="M174" s="180" t="s">
        <v>1</v>
      </c>
      <c r="N174" s="181" t="s">
        <v>41</v>
      </c>
      <c r="O174" s="76"/>
      <c r="P174" s="182">
        <f>O174*H174</f>
        <v>0</v>
      </c>
      <c r="Q174" s="182">
        <v>0</v>
      </c>
      <c r="R174" s="182">
        <f>Q174*H174</f>
        <v>0</v>
      </c>
      <c r="S174" s="182">
        <v>0</v>
      </c>
      <c r="T174" s="18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4" t="s">
        <v>140</v>
      </c>
      <c r="AT174" s="184" t="s">
        <v>136</v>
      </c>
      <c r="AU174" s="184" t="s">
        <v>86</v>
      </c>
      <c r="AY174" s="18" t="s">
        <v>134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18" t="s">
        <v>84</v>
      </c>
      <c r="BK174" s="185">
        <f>ROUND(I174*H174,2)</f>
        <v>0</v>
      </c>
      <c r="BL174" s="18" t="s">
        <v>140</v>
      </c>
      <c r="BM174" s="184" t="s">
        <v>238</v>
      </c>
    </row>
    <row r="175" s="13" customFormat="1">
      <c r="A175" s="13"/>
      <c r="B175" s="186"/>
      <c r="C175" s="13"/>
      <c r="D175" s="187" t="s">
        <v>142</v>
      </c>
      <c r="E175" s="188" t="s">
        <v>1</v>
      </c>
      <c r="F175" s="189" t="s">
        <v>239</v>
      </c>
      <c r="G175" s="13"/>
      <c r="H175" s="190">
        <v>129</v>
      </c>
      <c r="I175" s="191"/>
      <c r="J175" s="13"/>
      <c r="K175" s="13"/>
      <c r="L175" s="186"/>
      <c r="M175" s="192"/>
      <c r="N175" s="193"/>
      <c r="O175" s="193"/>
      <c r="P175" s="193"/>
      <c r="Q175" s="193"/>
      <c r="R175" s="193"/>
      <c r="S175" s="193"/>
      <c r="T175" s="19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8" t="s">
        <v>142</v>
      </c>
      <c r="AU175" s="188" t="s">
        <v>86</v>
      </c>
      <c r="AV175" s="13" t="s">
        <v>86</v>
      </c>
      <c r="AW175" s="13" t="s">
        <v>32</v>
      </c>
      <c r="AX175" s="13" t="s">
        <v>76</v>
      </c>
      <c r="AY175" s="188" t="s">
        <v>134</v>
      </c>
    </row>
    <row r="176" s="13" customFormat="1">
      <c r="A176" s="13"/>
      <c r="B176" s="186"/>
      <c r="C176" s="13"/>
      <c r="D176" s="187" t="s">
        <v>142</v>
      </c>
      <c r="E176" s="188" t="s">
        <v>1</v>
      </c>
      <c r="F176" s="189" t="s">
        <v>240</v>
      </c>
      <c r="G176" s="13"/>
      <c r="H176" s="190">
        <v>139.93000000000001</v>
      </c>
      <c r="I176" s="191"/>
      <c r="J176" s="13"/>
      <c r="K176" s="13"/>
      <c r="L176" s="186"/>
      <c r="M176" s="192"/>
      <c r="N176" s="193"/>
      <c r="O176" s="193"/>
      <c r="P176" s="193"/>
      <c r="Q176" s="193"/>
      <c r="R176" s="193"/>
      <c r="S176" s="193"/>
      <c r="T176" s="19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8" t="s">
        <v>142</v>
      </c>
      <c r="AU176" s="188" t="s">
        <v>86</v>
      </c>
      <c r="AV176" s="13" t="s">
        <v>86</v>
      </c>
      <c r="AW176" s="13" t="s">
        <v>32</v>
      </c>
      <c r="AX176" s="13" t="s">
        <v>76</v>
      </c>
      <c r="AY176" s="188" t="s">
        <v>134</v>
      </c>
    </row>
    <row r="177" s="14" customFormat="1">
      <c r="A177" s="14"/>
      <c r="B177" s="195"/>
      <c r="C177" s="14"/>
      <c r="D177" s="187" t="s">
        <v>142</v>
      </c>
      <c r="E177" s="196" t="s">
        <v>1</v>
      </c>
      <c r="F177" s="197" t="s">
        <v>173</v>
      </c>
      <c r="G177" s="14"/>
      <c r="H177" s="198">
        <v>268.93000000000001</v>
      </c>
      <c r="I177" s="199"/>
      <c r="J177" s="14"/>
      <c r="K177" s="14"/>
      <c r="L177" s="195"/>
      <c r="M177" s="200"/>
      <c r="N177" s="201"/>
      <c r="O177" s="201"/>
      <c r="P177" s="201"/>
      <c r="Q177" s="201"/>
      <c r="R177" s="201"/>
      <c r="S177" s="201"/>
      <c r="T177" s="20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6" t="s">
        <v>142</v>
      </c>
      <c r="AU177" s="196" t="s">
        <v>86</v>
      </c>
      <c r="AV177" s="14" t="s">
        <v>140</v>
      </c>
      <c r="AW177" s="14" t="s">
        <v>32</v>
      </c>
      <c r="AX177" s="14" t="s">
        <v>84</v>
      </c>
      <c r="AY177" s="196" t="s">
        <v>134</v>
      </c>
    </row>
    <row r="178" s="12" customFormat="1" ht="22.8" customHeight="1">
      <c r="A178" s="12"/>
      <c r="B178" s="158"/>
      <c r="C178" s="12"/>
      <c r="D178" s="159" t="s">
        <v>75</v>
      </c>
      <c r="E178" s="169" t="s">
        <v>86</v>
      </c>
      <c r="F178" s="169" t="s">
        <v>241</v>
      </c>
      <c r="G178" s="12"/>
      <c r="H178" s="12"/>
      <c r="I178" s="161"/>
      <c r="J178" s="170">
        <f>BK178</f>
        <v>0</v>
      </c>
      <c r="K178" s="12"/>
      <c r="L178" s="158"/>
      <c r="M178" s="163"/>
      <c r="N178" s="164"/>
      <c r="O178" s="164"/>
      <c r="P178" s="165">
        <f>SUM(P179:P219)</f>
        <v>0</v>
      </c>
      <c r="Q178" s="164"/>
      <c r="R178" s="165">
        <f>SUM(R179:R219)</f>
        <v>102.53867448</v>
      </c>
      <c r="S178" s="164"/>
      <c r="T178" s="166">
        <f>SUM(T179:T219)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9" t="s">
        <v>84</v>
      </c>
      <c r="AT178" s="167" t="s">
        <v>75</v>
      </c>
      <c r="AU178" s="167" t="s">
        <v>84</v>
      </c>
      <c r="AY178" s="159" t="s">
        <v>134</v>
      </c>
      <c r="BK178" s="168">
        <f>SUM(BK179:BK219)</f>
        <v>0</v>
      </c>
    </row>
    <row r="179" s="2" customFormat="1" ht="23.4566" customHeight="1">
      <c r="A179" s="37"/>
      <c r="B179" s="171"/>
      <c r="C179" s="172" t="s">
        <v>7</v>
      </c>
      <c r="D179" s="172" t="s">
        <v>136</v>
      </c>
      <c r="E179" s="173" t="s">
        <v>242</v>
      </c>
      <c r="F179" s="174" t="s">
        <v>243</v>
      </c>
      <c r="G179" s="175" t="s">
        <v>244</v>
      </c>
      <c r="H179" s="176">
        <v>8</v>
      </c>
      <c r="I179" s="177"/>
      <c r="J179" s="178">
        <f>ROUND(I179*H179,2)</f>
        <v>0</v>
      </c>
      <c r="K179" s="179"/>
      <c r="L179" s="38"/>
      <c r="M179" s="180" t="s">
        <v>1</v>
      </c>
      <c r="N179" s="181" t="s">
        <v>41</v>
      </c>
      <c r="O179" s="76"/>
      <c r="P179" s="182">
        <f>O179*H179</f>
        <v>0</v>
      </c>
      <c r="Q179" s="182">
        <v>0</v>
      </c>
      <c r="R179" s="182">
        <f>Q179*H179</f>
        <v>0</v>
      </c>
      <c r="S179" s="182">
        <v>0</v>
      </c>
      <c r="T179" s="18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4" t="s">
        <v>140</v>
      </c>
      <c r="AT179" s="184" t="s">
        <v>136</v>
      </c>
      <c r="AU179" s="184" t="s">
        <v>86</v>
      </c>
      <c r="AY179" s="18" t="s">
        <v>134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18" t="s">
        <v>84</v>
      </c>
      <c r="BK179" s="185">
        <f>ROUND(I179*H179,2)</f>
        <v>0</v>
      </c>
      <c r="BL179" s="18" t="s">
        <v>140</v>
      </c>
      <c r="BM179" s="184" t="s">
        <v>245</v>
      </c>
    </row>
    <row r="180" s="2" customFormat="1" ht="16.30189" customHeight="1">
      <c r="A180" s="37"/>
      <c r="B180" s="171"/>
      <c r="C180" s="172" t="s">
        <v>246</v>
      </c>
      <c r="D180" s="172" t="s">
        <v>136</v>
      </c>
      <c r="E180" s="173" t="s">
        <v>247</v>
      </c>
      <c r="F180" s="174" t="s">
        <v>248</v>
      </c>
      <c r="G180" s="175" t="s">
        <v>164</v>
      </c>
      <c r="H180" s="176">
        <v>11.894</v>
      </c>
      <c r="I180" s="177"/>
      <c r="J180" s="178">
        <f>ROUND(I180*H180,2)</f>
        <v>0</v>
      </c>
      <c r="K180" s="179"/>
      <c r="L180" s="38"/>
      <c r="M180" s="180" t="s">
        <v>1</v>
      </c>
      <c r="N180" s="181" t="s">
        <v>41</v>
      </c>
      <c r="O180" s="76"/>
      <c r="P180" s="182">
        <f>O180*H180</f>
        <v>0</v>
      </c>
      <c r="Q180" s="182">
        <v>2.1600000000000001</v>
      </c>
      <c r="R180" s="182">
        <f>Q180*H180</f>
        <v>25.691040000000001</v>
      </c>
      <c r="S180" s="182">
        <v>0</v>
      </c>
      <c r="T180" s="18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4" t="s">
        <v>140</v>
      </c>
      <c r="AT180" s="184" t="s">
        <v>136</v>
      </c>
      <c r="AU180" s="184" t="s">
        <v>86</v>
      </c>
      <c r="AY180" s="18" t="s">
        <v>134</v>
      </c>
      <c r="BE180" s="185">
        <f>IF(N180="základní",J180,0)</f>
        <v>0</v>
      </c>
      <c r="BF180" s="185">
        <f>IF(N180="snížená",J180,0)</f>
        <v>0</v>
      </c>
      <c r="BG180" s="185">
        <f>IF(N180="zákl. přenesená",J180,0)</f>
        <v>0</v>
      </c>
      <c r="BH180" s="185">
        <f>IF(N180="sníž. přenesená",J180,0)</f>
        <v>0</v>
      </c>
      <c r="BI180" s="185">
        <f>IF(N180="nulová",J180,0)</f>
        <v>0</v>
      </c>
      <c r="BJ180" s="18" t="s">
        <v>84</v>
      </c>
      <c r="BK180" s="185">
        <f>ROUND(I180*H180,2)</f>
        <v>0</v>
      </c>
      <c r="BL180" s="18" t="s">
        <v>140</v>
      </c>
      <c r="BM180" s="184" t="s">
        <v>249</v>
      </c>
    </row>
    <row r="181" s="13" customFormat="1">
      <c r="A181" s="13"/>
      <c r="B181" s="186"/>
      <c r="C181" s="13"/>
      <c r="D181" s="187" t="s">
        <v>142</v>
      </c>
      <c r="E181" s="188" t="s">
        <v>1</v>
      </c>
      <c r="F181" s="189" t="s">
        <v>250</v>
      </c>
      <c r="G181" s="13"/>
      <c r="H181" s="190">
        <v>11.894</v>
      </c>
      <c r="I181" s="191"/>
      <c r="J181" s="13"/>
      <c r="K181" s="13"/>
      <c r="L181" s="186"/>
      <c r="M181" s="192"/>
      <c r="N181" s="193"/>
      <c r="O181" s="193"/>
      <c r="P181" s="193"/>
      <c r="Q181" s="193"/>
      <c r="R181" s="193"/>
      <c r="S181" s="193"/>
      <c r="T181" s="19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8" t="s">
        <v>142</v>
      </c>
      <c r="AU181" s="188" t="s">
        <v>86</v>
      </c>
      <c r="AV181" s="13" t="s">
        <v>86</v>
      </c>
      <c r="AW181" s="13" t="s">
        <v>32</v>
      </c>
      <c r="AX181" s="13" t="s">
        <v>84</v>
      </c>
      <c r="AY181" s="188" t="s">
        <v>134</v>
      </c>
    </row>
    <row r="182" s="2" customFormat="1" ht="16.30189" customHeight="1">
      <c r="A182" s="37"/>
      <c r="B182" s="171"/>
      <c r="C182" s="172" t="s">
        <v>251</v>
      </c>
      <c r="D182" s="172" t="s">
        <v>136</v>
      </c>
      <c r="E182" s="173" t="s">
        <v>252</v>
      </c>
      <c r="F182" s="174" t="s">
        <v>253</v>
      </c>
      <c r="G182" s="175" t="s">
        <v>164</v>
      </c>
      <c r="H182" s="176">
        <v>20.856000000000002</v>
      </c>
      <c r="I182" s="177"/>
      <c r="J182" s="178">
        <f>ROUND(I182*H182,2)</f>
        <v>0</v>
      </c>
      <c r="K182" s="179"/>
      <c r="L182" s="38"/>
      <c r="M182" s="180" t="s">
        <v>1</v>
      </c>
      <c r="N182" s="181" t="s">
        <v>41</v>
      </c>
      <c r="O182" s="76"/>
      <c r="P182" s="182">
        <f>O182*H182</f>
        <v>0</v>
      </c>
      <c r="Q182" s="182">
        <v>2.45329</v>
      </c>
      <c r="R182" s="182">
        <f>Q182*H182</f>
        <v>51.165816240000005</v>
      </c>
      <c r="S182" s="182">
        <v>0</v>
      </c>
      <c r="T182" s="18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4" t="s">
        <v>140</v>
      </c>
      <c r="AT182" s="184" t="s">
        <v>136</v>
      </c>
      <c r="AU182" s="184" t="s">
        <v>86</v>
      </c>
      <c r="AY182" s="18" t="s">
        <v>134</v>
      </c>
      <c r="BE182" s="185">
        <f>IF(N182="základní",J182,0)</f>
        <v>0</v>
      </c>
      <c r="BF182" s="185">
        <f>IF(N182="snížená",J182,0)</f>
        <v>0</v>
      </c>
      <c r="BG182" s="185">
        <f>IF(N182="zákl. přenesená",J182,0)</f>
        <v>0</v>
      </c>
      <c r="BH182" s="185">
        <f>IF(N182="sníž. přenesená",J182,0)</f>
        <v>0</v>
      </c>
      <c r="BI182" s="185">
        <f>IF(N182="nulová",J182,0)</f>
        <v>0</v>
      </c>
      <c r="BJ182" s="18" t="s">
        <v>84</v>
      </c>
      <c r="BK182" s="185">
        <f>ROUND(I182*H182,2)</f>
        <v>0</v>
      </c>
      <c r="BL182" s="18" t="s">
        <v>140</v>
      </c>
      <c r="BM182" s="184" t="s">
        <v>254</v>
      </c>
    </row>
    <row r="183" s="13" customFormat="1">
      <c r="A183" s="13"/>
      <c r="B183" s="186"/>
      <c r="C183" s="13"/>
      <c r="D183" s="187" t="s">
        <v>142</v>
      </c>
      <c r="E183" s="188" t="s">
        <v>1</v>
      </c>
      <c r="F183" s="189" t="s">
        <v>255</v>
      </c>
      <c r="G183" s="13"/>
      <c r="H183" s="190">
        <v>20.856000000000002</v>
      </c>
      <c r="I183" s="191"/>
      <c r="J183" s="13"/>
      <c r="K183" s="13"/>
      <c r="L183" s="186"/>
      <c r="M183" s="192"/>
      <c r="N183" s="193"/>
      <c r="O183" s="193"/>
      <c r="P183" s="193"/>
      <c r="Q183" s="193"/>
      <c r="R183" s="193"/>
      <c r="S183" s="193"/>
      <c r="T183" s="19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8" t="s">
        <v>142</v>
      </c>
      <c r="AU183" s="188" t="s">
        <v>86</v>
      </c>
      <c r="AV183" s="13" t="s">
        <v>86</v>
      </c>
      <c r="AW183" s="13" t="s">
        <v>32</v>
      </c>
      <c r="AX183" s="13" t="s">
        <v>84</v>
      </c>
      <c r="AY183" s="188" t="s">
        <v>134</v>
      </c>
    </row>
    <row r="184" s="2" customFormat="1" ht="16.30189" customHeight="1">
      <c r="A184" s="37"/>
      <c r="B184" s="171"/>
      <c r="C184" s="172" t="s">
        <v>256</v>
      </c>
      <c r="D184" s="172" t="s">
        <v>136</v>
      </c>
      <c r="E184" s="173" t="s">
        <v>257</v>
      </c>
      <c r="F184" s="174" t="s">
        <v>258</v>
      </c>
      <c r="G184" s="175" t="s">
        <v>139</v>
      </c>
      <c r="H184" s="176">
        <v>12.119999999999999</v>
      </c>
      <c r="I184" s="177"/>
      <c r="J184" s="178">
        <f>ROUND(I184*H184,2)</f>
        <v>0</v>
      </c>
      <c r="K184" s="179"/>
      <c r="L184" s="38"/>
      <c r="M184" s="180" t="s">
        <v>1</v>
      </c>
      <c r="N184" s="181" t="s">
        <v>41</v>
      </c>
      <c r="O184" s="76"/>
      <c r="P184" s="182">
        <f>O184*H184</f>
        <v>0</v>
      </c>
      <c r="Q184" s="182">
        <v>0.00247</v>
      </c>
      <c r="R184" s="182">
        <f>Q184*H184</f>
        <v>0.029936399999999998</v>
      </c>
      <c r="S184" s="182">
        <v>0</v>
      </c>
      <c r="T184" s="18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4" t="s">
        <v>140</v>
      </c>
      <c r="AT184" s="184" t="s">
        <v>136</v>
      </c>
      <c r="AU184" s="184" t="s">
        <v>86</v>
      </c>
      <c r="AY184" s="18" t="s">
        <v>134</v>
      </c>
      <c r="BE184" s="185">
        <f>IF(N184="základní",J184,0)</f>
        <v>0</v>
      </c>
      <c r="BF184" s="185">
        <f>IF(N184="snížená",J184,0)</f>
        <v>0</v>
      </c>
      <c r="BG184" s="185">
        <f>IF(N184="zákl. přenesená",J184,0)</f>
        <v>0</v>
      </c>
      <c r="BH184" s="185">
        <f>IF(N184="sníž. přenesená",J184,0)</f>
        <v>0</v>
      </c>
      <c r="BI184" s="185">
        <f>IF(N184="nulová",J184,0)</f>
        <v>0</v>
      </c>
      <c r="BJ184" s="18" t="s">
        <v>84</v>
      </c>
      <c r="BK184" s="185">
        <f>ROUND(I184*H184,2)</f>
        <v>0</v>
      </c>
      <c r="BL184" s="18" t="s">
        <v>140</v>
      </c>
      <c r="BM184" s="184" t="s">
        <v>259</v>
      </c>
    </row>
    <row r="185" s="13" customFormat="1">
      <c r="A185" s="13"/>
      <c r="B185" s="186"/>
      <c r="C185" s="13"/>
      <c r="D185" s="187" t="s">
        <v>142</v>
      </c>
      <c r="E185" s="188" t="s">
        <v>1</v>
      </c>
      <c r="F185" s="189" t="s">
        <v>260</v>
      </c>
      <c r="G185" s="13"/>
      <c r="H185" s="190">
        <v>12.119999999999999</v>
      </c>
      <c r="I185" s="191"/>
      <c r="J185" s="13"/>
      <c r="K185" s="13"/>
      <c r="L185" s="186"/>
      <c r="M185" s="192"/>
      <c r="N185" s="193"/>
      <c r="O185" s="193"/>
      <c r="P185" s="193"/>
      <c r="Q185" s="193"/>
      <c r="R185" s="193"/>
      <c r="S185" s="193"/>
      <c r="T185" s="19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8" t="s">
        <v>142</v>
      </c>
      <c r="AU185" s="188" t="s">
        <v>86</v>
      </c>
      <c r="AV185" s="13" t="s">
        <v>86</v>
      </c>
      <c r="AW185" s="13" t="s">
        <v>32</v>
      </c>
      <c r="AX185" s="13" t="s">
        <v>84</v>
      </c>
      <c r="AY185" s="188" t="s">
        <v>134</v>
      </c>
    </row>
    <row r="186" s="2" customFormat="1" ht="16.30189" customHeight="1">
      <c r="A186" s="37"/>
      <c r="B186" s="171"/>
      <c r="C186" s="172" t="s">
        <v>261</v>
      </c>
      <c r="D186" s="172" t="s">
        <v>136</v>
      </c>
      <c r="E186" s="173" t="s">
        <v>262</v>
      </c>
      <c r="F186" s="174" t="s">
        <v>263</v>
      </c>
      <c r="G186" s="175" t="s">
        <v>139</v>
      </c>
      <c r="H186" s="176">
        <v>12.119999999999999</v>
      </c>
      <c r="I186" s="177"/>
      <c r="J186" s="178">
        <f>ROUND(I186*H186,2)</f>
        <v>0</v>
      </c>
      <c r="K186" s="179"/>
      <c r="L186" s="38"/>
      <c r="M186" s="180" t="s">
        <v>1</v>
      </c>
      <c r="N186" s="181" t="s">
        <v>41</v>
      </c>
      <c r="O186" s="76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4" t="s">
        <v>140</v>
      </c>
      <c r="AT186" s="184" t="s">
        <v>136</v>
      </c>
      <c r="AU186" s="184" t="s">
        <v>86</v>
      </c>
      <c r="AY186" s="18" t="s">
        <v>134</v>
      </c>
      <c r="BE186" s="185">
        <f>IF(N186="základní",J186,0)</f>
        <v>0</v>
      </c>
      <c r="BF186" s="185">
        <f>IF(N186="snížená",J186,0)</f>
        <v>0</v>
      </c>
      <c r="BG186" s="185">
        <f>IF(N186="zákl. přenesená",J186,0)</f>
        <v>0</v>
      </c>
      <c r="BH186" s="185">
        <f>IF(N186="sníž. přenesená",J186,0)</f>
        <v>0</v>
      </c>
      <c r="BI186" s="185">
        <f>IF(N186="nulová",J186,0)</f>
        <v>0</v>
      </c>
      <c r="BJ186" s="18" t="s">
        <v>84</v>
      </c>
      <c r="BK186" s="185">
        <f>ROUND(I186*H186,2)</f>
        <v>0</v>
      </c>
      <c r="BL186" s="18" t="s">
        <v>140</v>
      </c>
      <c r="BM186" s="184" t="s">
        <v>264</v>
      </c>
    </row>
    <row r="187" s="2" customFormat="1" ht="16.30189" customHeight="1">
      <c r="A187" s="37"/>
      <c r="B187" s="171"/>
      <c r="C187" s="172" t="s">
        <v>265</v>
      </c>
      <c r="D187" s="172" t="s">
        <v>136</v>
      </c>
      <c r="E187" s="173" t="s">
        <v>266</v>
      </c>
      <c r="F187" s="174" t="s">
        <v>267</v>
      </c>
      <c r="G187" s="175" t="s">
        <v>200</v>
      </c>
      <c r="H187" s="176">
        <v>3.3370000000000002</v>
      </c>
      <c r="I187" s="177"/>
      <c r="J187" s="178">
        <f>ROUND(I187*H187,2)</f>
        <v>0</v>
      </c>
      <c r="K187" s="179"/>
      <c r="L187" s="38"/>
      <c r="M187" s="180" t="s">
        <v>1</v>
      </c>
      <c r="N187" s="181" t="s">
        <v>41</v>
      </c>
      <c r="O187" s="76"/>
      <c r="P187" s="182">
        <f>O187*H187</f>
        <v>0</v>
      </c>
      <c r="Q187" s="182">
        <v>1.0601700000000001</v>
      </c>
      <c r="R187" s="182">
        <f>Q187*H187</f>
        <v>3.5377872900000003</v>
      </c>
      <c r="S187" s="182">
        <v>0</v>
      </c>
      <c r="T187" s="18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4" t="s">
        <v>140</v>
      </c>
      <c r="AT187" s="184" t="s">
        <v>136</v>
      </c>
      <c r="AU187" s="184" t="s">
        <v>86</v>
      </c>
      <c r="AY187" s="18" t="s">
        <v>134</v>
      </c>
      <c r="BE187" s="185">
        <f>IF(N187="základní",J187,0)</f>
        <v>0</v>
      </c>
      <c r="BF187" s="185">
        <f>IF(N187="snížená",J187,0)</f>
        <v>0</v>
      </c>
      <c r="BG187" s="185">
        <f>IF(N187="zákl. přenesená",J187,0)</f>
        <v>0</v>
      </c>
      <c r="BH187" s="185">
        <f>IF(N187="sníž. přenesená",J187,0)</f>
        <v>0</v>
      </c>
      <c r="BI187" s="185">
        <f>IF(N187="nulová",J187,0)</f>
        <v>0</v>
      </c>
      <c r="BJ187" s="18" t="s">
        <v>84</v>
      </c>
      <c r="BK187" s="185">
        <f>ROUND(I187*H187,2)</f>
        <v>0</v>
      </c>
      <c r="BL187" s="18" t="s">
        <v>140</v>
      </c>
      <c r="BM187" s="184" t="s">
        <v>268</v>
      </c>
    </row>
    <row r="188" s="13" customFormat="1">
      <c r="A188" s="13"/>
      <c r="B188" s="186"/>
      <c r="C188" s="13"/>
      <c r="D188" s="187" t="s">
        <v>142</v>
      </c>
      <c r="E188" s="188" t="s">
        <v>1</v>
      </c>
      <c r="F188" s="189" t="s">
        <v>269</v>
      </c>
      <c r="G188" s="13"/>
      <c r="H188" s="190">
        <v>3.3370000000000002</v>
      </c>
      <c r="I188" s="191"/>
      <c r="J188" s="13"/>
      <c r="K188" s="13"/>
      <c r="L188" s="186"/>
      <c r="M188" s="192"/>
      <c r="N188" s="193"/>
      <c r="O188" s="193"/>
      <c r="P188" s="193"/>
      <c r="Q188" s="193"/>
      <c r="R188" s="193"/>
      <c r="S188" s="193"/>
      <c r="T188" s="19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8" t="s">
        <v>142</v>
      </c>
      <c r="AU188" s="188" t="s">
        <v>86</v>
      </c>
      <c r="AV188" s="13" t="s">
        <v>86</v>
      </c>
      <c r="AW188" s="13" t="s">
        <v>32</v>
      </c>
      <c r="AX188" s="13" t="s">
        <v>84</v>
      </c>
      <c r="AY188" s="188" t="s">
        <v>134</v>
      </c>
    </row>
    <row r="189" s="2" customFormat="1" ht="16.30189" customHeight="1">
      <c r="A189" s="37"/>
      <c r="B189" s="171"/>
      <c r="C189" s="172" t="s">
        <v>270</v>
      </c>
      <c r="D189" s="172" t="s">
        <v>136</v>
      </c>
      <c r="E189" s="173" t="s">
        <v>271</v>
      </c>
      <c r="F189" s="174" t="s">
        <v>272</v>
      </c>
      <c r="G189" s="175" t="s">
        <v>164</v>
      </c>
      <c r="H189" s="176">
        <v>4.96</v>
      </c>
      <c r="I189" s="177"/>
      <c r="J189" s="178">
        <f>ROUND(I189*H189,2)</f>
        <v>0</v>
      </c>
      <c r="K189" s="179"/>
      <c r="L189" s="38"/>
      <c r="M189" s="180" t="s">
        <v>1</v>
      </c>
      <c r="N189" s="181" t="s">
        <v>41</v>
      </c>
      <c r="O189" s="76"/>
      <c r="P189" s="182">
        <f>O189*H189</f>
        <v>0</v>
      </c>
      <c r="Q189" s="182">
        <v>2.45329</v>
      </c>
      <c r="R189" s="182">
        <f>Q189*H189</f>
        <v>12.1683184</v>
      </c>
      <c r="S189" s="182">
        <v>0</v>
      </c>
      <c r="T189" s="18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4" t="s">
        <v>140</v>
      </c>
      <c r="AT189" s="184" t="s">
        <v>136</v>
      </c>
      <c r="AU189" s="184" t="s">
        <v>86</v>
      </c>
      <c r="AY189" s="18" t="s">
        <v>134</v>
      </c>
      <c r="BE189" s="185">
        <f>IF(N189="základní",J189,0)</f>
        <v>0</v>
      </c>
      <c r="BF189" s="185">
        <f>IF(N189="snížená",J189,0)</f>
        <v>0</v>
      </c>
      <c r="BG189" s="185">
        <f>IF(N189="zákl. přenesená",J189,0)</f>
        <v>0</v>
      </c>
      <c r="BH189" s="185">
        <f>IF(N189="sníž. přenesená",J189,0)</f>
        <v>0</v>
      </c>
      <c r="BI189" s="185">
        <f>IF(N189="nulová",J189,0)</f>
        <v>0</v>
      </c>
      <c r="BJ189" s="18" t="s">
        <v>84</v>
      </c>
      <c r="BK189" s="185">
        <f>ROUND(I189*H189,2)</f>
        <v>0</v>
      </c>
      <c r="BL189" s="18" t="s">
        <v>140</v>
      </c>
      <c r="BM189" s="184" t="s">
        <v>273</v>
      </c>
    </row>
    <row r="190" s="13" customFormat="1">
      <c r="A190" s="13"/>
      <c r="B190" s="186"/>
      <c r="C190" s="13"/>
      <c r="D190" s="187" t="s">
        <v>142</v>
      </c>
      <c r="E190" s="188" t="s">
        <v>1</v>
      </c>
      <c r="F190" s="189" t="s">
        <v>274</v>
      </c>
      <c r="G190" s="13"/>
      <c r="H190" s="190">
        <v>1.1200000000000001</v>
      </c>
      <c r="I190" s="191"/>
      <c r="J190" s="13"/>
      <c r="K190" s="13"/>
      <c r="L190" s="186"/>
      <c r="M190" s="192"/>
      <c r="N190" s="193"/>
      <c r="O190" s="193"/>
      <c r="P190" s="193"/>
      <c r="Q190" s="193"/>
      <c r="R190" s="193"/>
      <c r="S190" s="193"/>
      <c r="T190" s="19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8" t="s">
        <v>142</v>
      </c>
      <c r="AU190" s="188" t="s">
        <v>86</v>
      </c>
      <c r="AV190" s="13" t="s">
        <v>86</v>
      </c>
      <c r="AW190" s="13" t="s">
        <v>32</v>
      </c>
      <c r="AX190" s="13" t="s">
        <v>76</v>
      </c>
      <c r="AY190" s="188" t="s">
        <v>134</v>
      </c>
    </row>
    <row r="191" s="13" customFormat="1">
      <c r="A191" s="13"/>
      <c r="B191" s="186"/>
      <c r="C191" s="13"/>
      <c r="D191" s="187" t="s">
        <v>142</v>
      </c>
      <c r="E191" s="188" t="s">
        <v>1</v>
      </c>
      <c r="F191" s="189" t="s">
        <v>275</v>
      </c>
      <c r="G191" s="13"/>
      <c r="H191" s="190">
        <v>3.8399999999999999</v>
      </c>
      <c r="I191" s="191"/>
      <c r="J191" s="13"/>
      <c r="K191" s="13"/>
      <c r="L191" s="186"/>
      <c r="M191" s="192"/>
      <c r="N191" s="193"/>
      <c r="O191" s="193"/>
      <c r="P191" s="193"/>
      <c r="Q191" s="193"/>
      <c r="R191" s="193"/>
      <c r="S191" s="193"/>
      <c r="T191" s="19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8" t="s">
        <v>142</v>
      </c>
      <c r="AU191" s="188" t="s">
        <v>86</v>
      </c>
      <c r="AV191" s="13" t="s">
        <v>86</v>
      </c>
      <c r="AW191" s="13" t="s">
        <v>32</v>
      </c>
      <c r="AX191" s="13" t="s">
        <v>76</v>
      </c>
      <c r="AY191" s="188" t="s">
        <v>134</v>
      </c>
    </row>
    <row r="192" s="14" customFormat="1">
      <c r="A192" s="14"/>
      <c r="B192" s="195"/>
      <c r="C192" s="14"/>
      <c r="D192" s="187" t="s">
        <v>142</v>
      </c>
      <c r="E192" s="196" t="s">
        <v>1</v>
      </c>
      <c r="F192" s="197" t="s">
        <v>173</v>
      </c>
      <c r="G192" s="14"/>
      <c r="H192" s="198">
        <v>4.96</v>
      </c>
      <c r="I192" s="199"/>
      <c r="J192" s="14"/>
      <c r="K192" s="14"/>
      <c r="L192" s="195"/>
      <c r="M192" s="200"/>
      <c r="N192" s="201"/>
      <c r="O192" s="201"/>
      <c r="P192" s="201"/>
      <c r="Q192" s="201"/>
      <c r="R192" s="201"/>
      <c r="S192" s="201"/>
      <c r="T192" s="20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6" t="s">
        <v>142</v>
      </c>
      <c r="AU192" s="196" t="s">
        <v>86</v>
      </c>
      <c r="AV192" s="14" t="s">
        <v>140</v>
      </c>
      <c r="AW192" s="14" t="s">
        <v>32</v>
      </c>
      <c r="AX192" s="14" t="s">
        <v>84</v>
      </c>
      <c r="AY192" s="196" t="s">
        <v>134</v>
      </c>
    </row>
    <row r="193" s="2" customFormat="1" ht="16.30189" customHeight="1">
      <c r="A193" s="37"/>
      <c r="B193" s="171"/>
      <c r="C193" s="172" t="s">
        <v>276</v>
      </c>
      <c r="D193" s="172" t="s">
        <v>136</v>
      </c>
      <c r="E193" s="173" t="s">
        <v>277</v>
      </c>
      <c r="F193" s="174" t="s">
        <v>278</v>
      </c>
      <c r="G193" s="175" t="s">
        <v>139</v>
      </c>
      <c r="H193" s="176">
        <v>18</v>
      </c>
      <c r="I193" s="177"/>
      <c r="J193" s="178">
        <f>ROUND(I193*H193,2)</f>
        <v>0</v>
      </c>
      <c r="K193" s="179"/>
      <c r="L193" s="38"/>
      <c r="M193" s="180" t="s">
        <v>1</v>
      </c>
      <c r="N193" s="181" t="s">
        <v>41</v>
      </c>
      <c r="O193" s="76"/>
      <c r="P193" s="182">
        <f>O193*H193</f>
        <v>0</v>
      </c>
      <c r="Q193" s="182">
        <v>0.0026900000000000001</v>
      </c>
      <c r="R193" s="182">
        <f>Q193*H193</f>
        <v>0.048420000000000005</v>
      </c>
      <c r="S193" s="182">
        <v>0</v>
      </c>
      <c r="T193" s="18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4" t="s">
        <v>140</v>
      </c>
      <c r="AT193" s="184" t="s">
        <v>136</v>
      </c>
      <c r="AU193" s="184" t="s">
        <v>86</v>
      </c>
      <c r="AY193" s="18" t="s">
        <v>134</v>
      </c>
      <c r="BE193" s="185">
        <f>IF(N193="základní",J193,0)</f>
        <v>0</v>
      </c>
      <c r="BF193" s="185">
        <f>IF(N193="snížená",J193,0)</f>
        <v>0</v>
      </c>
      <c r="BG193" s="185">
        <f>IF(N193="zákl. přenesená",J193,0)</f>
        <v>0</v>
      </c>
      <c r="BH193" s="185">
        <f>IF(N193="sníž. přenesená",J193,0)</f>
        <v>0</v>
      </c>
      <c r="BI193" s="185">
        <f>IF(N193="nulová",J193,0)</f>
        <v>0</v>
      </c>
      <c r="BJ193" s="18" t="s">
        <v>84</v>
      </c>
      <c r="BK193" s="185">
        <f>ROUND(I193*H193,2)</f>
        <v>0</v>
      </c>
      <c r="BL193" s="18" t="s">
        <v>140</v>
      </c>
      <c r="BM193" s="184" t="s">
        <v>279</v>
      </c>
    </row>
    <row r="194" s="13" customFormat="1">
      <c r="A194" s="13"/>
      <c r="B194" s="186"/>
      <c r="C194" s="13"/>
      <c r="D194" s="187" t="s">
        <v>142</v>
      </c>
      <c r="E194" s="188" t="s">
        <v>1</v>
      </c>
      <c r="F194" s="189" t="s">
        <v>280</v>
      </c>
      <c r="G194" s="13"/>
      <c r="H194" s="190">
        <v>3.6000000000000001</v>
      </c>
      <c r="I194" s="191"/>
      <c r="J194" s="13"/>
      <c r="K194" s="13"/>
      <c r="L194" s="186"/>
      <c r="M194" s="192"/>
      <c r="N194" s="193"/>
      <c r="O194" s="193"/>
      <c r="P194" s="193"/>
      <c r="Q194" s="193"/>
      <c r="R194" s="193"/>
      <c r="S194" s="193"/>
      <c r="T194" s="19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8" t="s">
        <v>142</v>
      </c>
      <c r="AU194" s="188" t="s">
        <v>86</v>
      </c>
      <c r="AV194" s="13" t="s">
        <v>86</v>
      </c>
      <c r="AW194" s="13" t="s">
        <v>32</v>
      </c>
      <c r="AX194" s="13" t="s">
        <v>76</v>
      </c>
      <c r="AY194" s="188" t="s">
        <v>134</v>
      </c>
    </row>
    <row r="195" s="13" customFormat="1">
      <c r="A195" s="13"/>
      <c r="B195" s="186"/>
      <c r="C195" s="13"/>
      <c r="D195" s="187" t="s">
        <v>142</v>
      </c>
      <c r="E195" s="188" t="s">
        <v>1</v>
      </c>
      <c r="F195" s="189" t="s">
        <v>281</v>
      </c>
      <c r="G195" s="13"/>
      <c r="H195" s="190">
        <v>14.4</v>
      </c>
      <c r="I195" s="191"/>
      <c r="J195" s="13"/>
      <c r="K195" s="13"/>
      <c r="L195" s="186"/>
      <c r="M195" s="192"/>
      <c r="N195" s="193"/>
      <c r="O195" s="193"/>
      <c r="P195" s="193"/>
      <c r="Q195" s="193"/>
      <c r="R195" s="193"/>
      <c r="S195" s="193"/>
      <c r="T195" s="19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8" t="s">
        <v>142</v>
      </c>
      <c r="AU195" s="188" t="s">
        <v>86</v>
      </c>
      <c r="AV195" s="13" t="s">
        <v>86</v>
      </c>
      <c r="AW195" s="13" t="s">
        <v>32</v>
      </c>
      <c r="AX195" s="13" t="s">
        <v>76</v>
      </c>
      <c r="AY195" s="188" t="s">
        <v>134</v>
      </c>
    </row>
    <row r="196" s="14" customFormat="1">
      <c r="A196" s="14"/>
      <c r="B196" s="195"/>
      <c r="C196" s="14"/>
      <c r="D196" s="187" t="s">
        <v>142</v>
      </c>
      <c r="E196" s="196" t="s">
        <v>1</v>
      </c>
      <c r="F196" s="197" t="s">
        <v>173</v>
      </c>
      <c r="G196" s="14"/>
      <c r="H196" s="198">
        <v>18</v>
      </c>
      <c r="I196" s="199"/>
      <c r="J196" s="14"/>
      <c r="K196" s="14"/>
      <c r="L196" s="195"/>
      <c r="M196" s="200"/>
      <c r="N196" s="201"/>
      <c r="O196" s="201"/>
      <c r="P196" s="201"/>
      <c r="Q196" s="201"/>
      <c r="R196" s="201"/>
      <c r="S196" s="201"/>
      <c r="T196" s="20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6" t="s">
        <v>142</v>
      </c>
      <c r="AU196" s="196" t="s">
        <v>86</v>
      </c>
      <c r="AV196" s="14" t="s">
        <v>140</v>
      </c>
      <c r="AW196" s="14" t="s">
        <v>32</v>
      </c>
      <c r="AX196" s="14" t="s">
        <v>84</v>
      </c>
      <c r="AY196" s="196" t="s">
        <v>134</v>
      </c>
    </row>
    <row r="197" s="2" customFormat="1" ht="16.30189" customHeight="1">
      <c r="A197" s="37"/>
      <c r="B197" s="171"/>
      <c r="C197" s="172" t="s">
        <v>282</v>
      </c>
      <c r="D197" s="172" t="s">
        <v>136</v>
      </c>
      <c r="E197" s="173" t="s">
        <v>283</v>
      </c>
      <c r="F197" s="174" t="s">
        <v>284</v>
      </c>
      <c r="G197" s="175" t="s">
        <v>139</v>
      </c>
      <c r="H197" s="176">
        <v>18</v>
      </c>
      <c r="I197" s="177"/>
      <c r="J197" s="178">
        <f>ROUND(I197*H197,2)</f>
        <v>0</v>
      </c>
      <c r="K197" s="179"/>
      <c r="L197" s="38"/>
      <c r="M197" s="180" t="s">
        <v>1</v>
      </c>
      <c r="N197" s="181" t="s">
        <v>41</v>
      </c>
      <c r="O197" s="76"/>
      <c r="P197" s="182">
        <f>O197*H197</f>
        <v>0</v>
      </c>
      <c r="Q197" s="182">
        <v>0</v>
      </c>
      <c r="R197" s="182">
        <f>Q197*H197</f>
        <v>0</v>
      </c>
      <c r="S197" s="182">
        <v>0</v>
      </c>
      <c r="T197" s="18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4" t="s">
        <v>140</v>
      </c>
      <c r="AT197" s="184" t="s">
        <v>136</v>
      </c>
      <c r="AU197" s="184" t="s">
        <v>86</v>
      </c>
      <c r="AY197" s="18" t="s">
        <v>134</v>
      </c>
      <c r="BE197" s="185">
        <f>IF(N197="základní",J197,0)</f>
        <v>0</v>
      </c>
      <c r="BF197" s="185">
        <f>IF(N197="snížená",J197,0)</f>
        <v>0</v>
      </c>
      <c r="BG197" s="185">
        <f>IF(N197="zákl. přenesená",J197,0)</f>
        <v>0</v>
      </c>
      <c r="BH197" s="185">
        <f>IF(N197="sníž. přenesená",J197,0)</f>
        <v>0</v>
      </c>
      <c r="BI197" s="185">
        <f>IF(N197="nulová",J197,0)</f>
        <v>0</v>
      </c>
      <c r="BJ197" s="18" t="s">
        <v>84</v>
      </c>
      <c r="BK197" s="185">
        <f>ROUND(I197*H197,2)</f>
        <v>0</v>
      </c>
      <c r="BL197" s="18" t="s">
        <v>140</v>
      </c>
      <c r="BM197" s="184" t="s">
        <v>285</v>
      </c>
    </row>
    <row r="198" s="2" customFormat="1" ht="16.30189" customHeight="1">
      <c r="A198" s="37"/>
      <c r="B198" s="171"/>
      <c r="C198" s="172" t="s">
        <v>286</v>
      </c>
      <c r="D198" s="172" t="s">
        <v>136</v>
      </c>
      <c r="E198" s="173" t="s">
        <v>287</v>
      </c>
      <c r="F198" s="174" t="s">
        <v>288</v>
      </c>
      <c r="G198" s="175" t="s">
        <v>200</v>
      </c>
      <c r="H198" s="176">
        <v>0.53400000000000003</v>
      </c>
      <c r="I198" s="177"/>
      <c r="J198" s="178">
        <f>ROUND(I198*H198,2)</f>
        <v>0</v>
      </c>
      <c r="K198" s="179"/>
      <c r="L198" s="38"/>
      <c r="M198" s="180" t="s">
        <v>1</v>
      </c>
      <c r="N198" s="181" t="s">
        <v>41</v>
      </c>
      <c r="O198" s="76"/>
      <c r="P198" s="182">
        <f>O198*H198</f>
        <v>0</v>
      </c>
      <c r="Q198" s="182">
        <v>1.0601700000000001</v>
      </c>
      <c r="R198" s="182">
        <f>Q198*H198</f>
        <v>0.56613078000000006</v>
      </c>
      <c r="S198" s="182">
        <v>0</v>
      </c>
      <c r="T198" s="18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4" t="s">
        <v>140</v>
      </c>
      <c r="AT198" s="184" t="s">
        <v>136</v>
      </c>
      <c r="AU198" s="184" t="s">
        <v>86</v>
      </c>
      <c r="AY198" s="18" t="s">
        <v>134</v>
      </c>
      <c r="BE198" s="185">
        <f>IF(N198="základní",J198,0)</f>
        <v>0</v>
      </c>
      <c r="BF198" s="185">
        <f>IF(N198="snížená",J198,0)</f>
        <v>0</v>
      </c>
      <c r="BG198" s="185">
        <f>IF(N198="zákl. přenesená",J198,0)</f>
        <v>0</v>
      </c>
      <c r="BH198" s="185">
        <f>IF(N198="sníž. přenesená",J198,0)</f>
        <v>0</v>
      </c>
      <c r="BI198" s="185">
        <f>IF(N198="nulová",J198,0)</f>
        <v>0</v>
      </c>
      <c r="BJ198" s="18" t="s">
        <v>84</v>
      </c>
      <c r="BK198" s="185">
        <f>ROUND(I198*H198,2)</f>
        <v>0</v>
      </c>
      <c r="BL198" s="18" t="s">
        <v>140</v>
      </c>
      <c r="BM198" s="184" t="s">
        <v>289</v>
      </c>
    </row>
    <row r="199" s="13" customFormat="1">
      <c r="A199" s="13"/>
      <c r="B199" s="186"/>
      <c r="C199" s="13"/>
      <c r="D199" s="187" t="s">
        <v>142</v>
      </c>
      <c r="E199" s="188" t="s">
        <v>1</v>
      </c>
      <c r="F199" s="189" t="s">
        <v>290</v>
      </c>
      <c r="G199" s="13"/>
      <c r="H199" s="190">
        <v>0.53400000000000003</v>
      </c>
      <c r="I199" s="191"/>
      <c r="J199" s="13"/>
      <c r="K199" s="13"/>
      <c r="L199" s="186"/>
      <c r="M199" s="192"/>
      <c r="N199" s="193"/>
      <c r="O199" s="193"/>
      <c r="P199" s="193"/>
      <c r="Q199" s="193"/>
      <c r="R199" s="193"/>
      <c r="S199" s="193"/>
      <c r="T199" s="19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8" t="s">
        <v>142</v>
      </c>
      <c r="AU199" s="188" t="s">
        <v>86</v>
      </c>
      <c r="AV199" s="13" t="s">
        <v>86</v>
      </c>
      <c r="AW199" s="13" t="s">
        <v>32</v>
      </c>
      <c r="AX199" s="13" t="s">
        <v>84</v>
      </c>
      <c r="AY199" s="188" t="s">
        <v>134</v>
      </c>
    </row>
    <row r="200" s="2" customFormat="1" ht="16.30189" customHeight="1">
      <c r="A200" s="37"/>
      <c r="B200" s="171"/>
      <c r="C200" s="172" t="s">
        <v>291</v>
      </c>
      <c r="D200" s="172" t="s">
        <v>136</v>
      </c>
      <c r="E200" s="173" t="s">
        <v>292</v>
      </c>
      <c r="F200" s="174" t="s">
        <v>293</v>
      </c>
      <c r="G200" s="175" t="s">
        <v>164</v>
      </c>
      <c r="H200" s="176">
        <v>2</v>
      </c>
      <c r="I200" s="177"/>
      <c r="J200" s="178">
        <f>ROUND(I200*H200,2)</f>
        <v>0</v>
      </c>
      <c r="K200" s="179"/>
      <c r="L200" s="38"/>
      <c r="M200" s="180" t="s">
        <v>1</v>
      </c>
      <c r="N200" s="181" t="s">
        <v>41</v>
      </c>
      <c r="O200" s="76"/>
      <c r="P200" s="182">
        <f>O200*H200</f>
        <v>0</v>
      </c>
      <c r="Q200" s="182">
        <v>2.45329</v>
      </c>
      <c r="R200" s="182">
        <f>Q200*H200</f>
        <v>4.9065799999999999</v>
      </c>
      <c r="S200" s="182">
        <v>0</v>
      </c>
      <c r="T200" s="18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4" t="s">
        <v>140</v>
      </c>
      <c r="AT200" s="184" t="s">
        <v>136</v>
      </c>
      <c r="AU200" s="184" t="s">
        <v>86</v>
      </c>
      <c r="AY200" s="18" t="s">
        <v>134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18" t="s">
        <v>84</v>
      </c>
      <c r="BK200" s="185">
        <f>ROUND(I200*H200,2)</f>
        <v>0</v>
      </c>
      <c r="BL200" s="18" t="s">
        <v>140</v>
      </c>
      <c r="BM200" s="184" t="s">
        <v>294</v>
      </c>
    </row>
    <row r="201" s="13" customFormat="1">
      <c r="A201" s="13"/>
      <c r="B201" s="186"/>
      <c r="C201" s="13"/>
      <c r="D201" s="187" t="s">
        <v>142</v>
      </c>
      <c r="E201" s="188" t="s">
        <v>1</v>
      </c>
      <c r="F201" s="189" t="s">
        <v>295</v>
      </c>
      <c r="G201" s="13"/>
      <c r="H201" s="190">
        <v>2</v>
      </c>
      <c r="I201" s="191"/>
      <c r="J201" s="13"/>
      <c r="K201" s="13"/>
      <c r="L201" s="186"/>
      <c r="M201" s="192"/>
      <c r="N201" s="193"/>
      <c r="O201" s="193"/>
      <c r="P201" s="193"/>
      <c r="Q201" s="193"/>
      <c r="R201" s="193"/>
      <c r="S201" s="193"/>
      <c r="T201" s="19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8" t="s">
        <v>142</v>
      </c>
      <c r="AU201" s="188" t="s">
        <v>86</v>
      </c>
      <c r="AV201" s="13" t="s">
        <v>86</v>
      </c>
      <c r="AW201" s="13" t="s">
        <v>32</v>
      </c>
      <c r="AX201" s="13" t="s">
        <v>84</v>
      </c>
      <c r="AY201" s="188" t="s">
        <v>134</v>
      </c>
    </row>
    <row r="202" s="2" customFormat="1" ht="16.30189" customHeight="1">
      <c r="A202" s="37"/>
      <c r="B202" s="171"/>
      <c r="C202" s="172" t="s">
        <v>296</v>
      </c>
      <c r="D202" s="172" t="s">
        <v>136</v>
      </c>
      <c r="E202" s="173" t="s">
        <v>297</v>
      </c>
      <c r="F202" s="174" t="s">
        <v>298</v>
      </c>
      <c r="G202" s="175" t="s">
        <v>139</v>
      </c>
      <c r="H202" s="176">
        <v>8</v>
      </c>
      <c r="I202" s="177"/>
      <c r="J202" s="178">
        <f>ROUND(I202*H202,2)</f>
        <v>0</v>
      </c>
      <c r="K202" s="179"/>
      <c r="L202" s="38"/>
      <c r="M202" s="180" t="s">
        <v>1</v>
      </c>
      <c r="N202" s="181" t="s">
        <v>41</v>
      </c>
      <c r="O202" s="76"/>
      <c r="P202" s="182">
        <f>O202*H202</f>
        <v>0</v>
      </c>
      <c r="Q202" s="182">
        <v>0.00264</v>
      </c>
      <c r="R202" s="182">
        <f>Q202*H202</f>
        <v>0.02112</v>
      </c>
      <c r="S202" s="182">
        <v>0</v>
      </c>
      <c r="T202" s="18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4" t="s">
        <v>140</v>
      </c>
      <c r="AT202" s="184" t="s">
        <v>136</v>
      </c>
      <c r="AU202" s="184" t="s">
        <v>86</v>
      </c>
      <c r="AY202" s="18" t="s">
        <v>134</v>
      </c>
      <c r="BE202" s="185">
        <f>IF(N202="základní",J202,0)</f>
        <v>0</v>
      </c>
      <c r="BF202" s="185">
        <f>IF(N202="snížená",J202,0)</f>
        <v>0</v>
      </c>
      <c r="BG202" s="185">
        <f>IF(N202="zákl. přenesená",J202,0)</f>
        <v>0</v>
      </c>
      <c r="BH202" s="185">
        <f>IF(N202="sníž. přenesená",J202,0)</f>
        <v>0</v>
      </c>
      <c r="BI202" s="185">
        <f>IF(N202="nulová",J202,0)</f>
        <v>0</v>
      </c>
      <c r="BJ202" s="18" t="s">
        <v>84</v>
      </c>
      <c r="BK202" s="185">
        <f>ROUND(I202*H202,2)</f>
        <v>0</v>
      </c>
      <c r="BL202" s="18" t="s">
        <v>140</v>
      </c>
      <c r="BM202" s="184" t="s">
        <v>299</v>
      </c>
    </row>
    <row r="203" s="13" customFormat="1">
      <c r="A203" s="13"/>
      <c r="B203" s="186"/>
      <c r="C203" s="13"/>
      <c r="D203" s="187" t="s">
        <v>142</v>
      </c>
      <c r="E203" s="188" t="s">
        <v>1</v>
      </c>
      <c r="F203" s="189" t="s">
        <v>300</v>
      </c>
      <c r="G203" s="13"/>
      <c r="H203" s="190">
        <v>8</v>
      </c>
      <c r="I203" s="191"/>
      <c r="J203" s="13"/>
      <c r="K203" s="13"/>
      <c r="L203" s="186"/>
      <c r="M203" s="192"/>
      <c r="N203" s="193"/>
      <c r="O203" s="193"/>
      <c r="P203" s="193"/>
      <c r="Q203" s="193"/>
      <c r="R203" s="193"/>
      <c r="S203" s="193"/>
      <c r="T203" s="19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8" t="s">
        <v>142</v>
      </c>
      <c r="AU203" s="188" t="s">
        <v>86</v>
      </c>
      <c r="AV203" s="13" t="s">
        <v>86</v>
      </c>
      <c r="AW203" s="13" t="s">
        <v>32</v>
      </c>
      <c r="AX203" s="13" t="s">
        <v>84</v>
      </c>
      <c r="AY203" s="188" t="s">
        <v>134</v>
      </c>
    </row>
    <row r="204" s="2" customFormat="1" ht="16.30189" customHeight="1">
      <c r="A204" s="37"/>
      <c r="B204" s="171"/>
      <c r="C204" s="172" t="s">
        <v>301</v>
      </c>
      <c r="D204" s="172" t="s">
        <v>136</v>
      </c>
      <c r="E204" s="173" t="s">
        <v>302</v>
      </c>
      <c r="F204" s="174" t="s">
        <v>303</v>
      </c>
      <c r="G204" s="175" t="s">
        <v>139</v>
      </c>
      <c r="H204" s="176">
        <v>8</v>
      </c>
      <c r="I204" s="177"/>
      <c r="J204" s="178">
        <f>ROUND(I204*H204,2)</f>
        <v>0</v>
      </c>
      <c r="K204" s="179"/>
      <c r="L204" s="38"/>
      <c r="M204" s="180" t="s">
        <v>1</v>
      </c>
      <c r="N204" s="181" t="s">
        <v>41</v>
      </c>
      <c r="O204" s="76"/>
      <c r="P204" s="182">
        <f>O204*H204</f>
        <v>0</v>
      </c>
      <c r="Q204" s="182">
        <v>0</v>
      </c>
      <c r="R204" s="182">
        <f>Q204*H204</f>
        <v>0</v>
      </c>
      <c r="S204" s="182">
        <v>0</v>
      </c>
      <c r="T204" s="18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4" t="s">
        <v>140</v>
      </c>
      <c r="AT204" s="184" t="s">
        <v>136</v>
      </c>
      <c r="AU204" s="184" t="s">
        <v>86</v>
      </c>
      <c r="AY204" s="18" t="s">
        <v>134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18" t="s">
        <v>84</v>
      </c>
      <c r="BK204" s="185">
        <f>ROUND(I204*H204,2)</f>
        <v>0</v>
      </c>
      <c r="BL204" s="18" t="s">
        <v>140</v>
      </c>
      <c r="BM204" s="184" t="s">
        <v>304</v>
      </c>
    </row>
    <row r="205" s="2" customFormat="1" ht="16.30189" customHeight="1">
      <c r="A205" s="37"/>
      <c r="B205" s="171"/>
      <c r="C205" s="172" t="s">
        <v>305</v>
      </c>
      <c r="D205" s="172" t="s">
        <v>136</v>
      </c>
      <c r="E205" s="173" t="s">
        <v>306</v>
      </c>
      <c r="F205" s="174" t="s">
        <v>307</v>
      </c>
      <c r="G205" s="175" t="s">
        <v>200</v>
      </c>
      <c r="H205" s="176">
        <v>0.32000000000000001</v>
      </c>
      <c r="I205" s="177"/>
      <c r="J205" s="178">
        <f>ROUND(I205*H205,2)</f>
        <v>0</v>
      </c>
      <c r="K205" s="179"/>
      <c r="L205" s="38"/>
      <c r="M205" s="180" t="s">
        <v>1</v>
      </c>
      <c r="N205" s="181" t="s">
        <v>41</v>
      </c>
      <c r="O205" s="76"/>
      <c r="P205" s="182">
        <f>O205*H205</f>
        <v>0</v>
      </c>
      <c r="Q205" s="182">
        <v>1.0601700000000001</v>
      </c>
      <c r="R205" s="182">
        <f>Q205*H205</f>
        <v>0.33925440000000001</v>
      </c>
      <c r="S205" s="182">
        <v>0</v>
      </c>
      <c r="T205" s="18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4" t="s">
        <v>140</v>
      </c>
      <c r="AT205" s="184" t="s">
        <v>136</v>
      </c>
      <c r="AU205" s="184" t="s">
        <v>86</v>
      </c>
      <c r="AY205" s="18" t="s">
        <v>134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18" t="s">
        <v>84</v>
      </c>
      <c r="BK205" s="185">
        <f>ROUND(I205*H205,2)</f>
        <v>0</v>
      </c>
      <c r="BL205" s="18" t="s">
        <v>140</v>
      </c>
      <c r="BM205" s="184" t="s">
        <v>308</v>
      </c>
    </row>
    <row r="206" s="13" customFormat="1">
      <c r="A206" s="13"/>
      <c r="B206" s="186"/>
      <c r="C206" s="13"/>
      <c r="D206" s="187" t="s">
        <v>142</v>
      </c>
      <c r="E206" s="188" t="s">
        <v>1</v>
      </c>
      <c r="F206" s="189" t="s">
        <v>309</v>
      </c>
      <c r="G206" s="13"/>
      <c r="H206" s="190">
        <v>0.32000000000000001</v>
      </c>
      <c r="I206" s="191"/>
      <c r="J206" s="13"/>
      <c r="K206" s="13"/>
      <c r="L206" s="186"/>
      <c r="M206" s="192"/>
      <c r="N206" s="193"/>
      <c r="O206" s="193"/>
      <c r="P206" s="193"/>
      <c r="Q206" s="193"/>
      <c r="R206" s="193"/>
      <c r="S206" s="193"/>
      <c r="T206" s="19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8" t="s">
        <v>142</v>
      </c>
      <c r="AU206" s="188" t="s">
        <v>86</v>
      </c>
      <c r="AV206" s="13" t="s">
        <v>86</v>
      </c>
      <c r="AW206" s="13" t="s">
        <v>32</v>
      </c>
      <c r="AX206" s="13" t="s">
        <v>84</v>
      </c>
      <c r="AY206" s="188" t="s">
        <v>134</v>
      </c>
    </row>
    <row r="207" s="2" customFormat="1" ht="16.30189" customHeight="1">
      <c r="A207" s="37"/>
      <c r="B207" s="171"/>
      <c r="C207" s="172" t="s">
        <v>310</v>
      </c>
      <c r="D207" s="172" t="s">
        <v>136</v>
      </c>
      <c r="E207" s="173" t="s">
        <v>311</v>
      </c>
      <c r="F207" s="174" t="s">
        <v>312</v>
      </c>
      <c r="G207" s="175" t="s">
        <v>164</v>
      </c>
      <c r="H207" s="176">
        <v>1.5389999999999999</v>
      </c>
      <c r="I207" s="177"/>
      <c r="J207" s="178">
        <f>ROUND(I207*H207,2)</f>
        <v>0</v>
      </c>
      <c r="K207" s="179"/>
      <c r="L207" s="38"/>
      <c r="M207" s="180" t="s">
        <v>1</v>
      </c>
      <c r="N207" s="181" t="s">
        <v>41</v>
      </c>
      <c r="O207" s="76"/>
      <c r="P207" s="182">
        <f>O207*H207</f>
        <v>0</v>
      </c>
      <c r="Q207" s="182">
        <v>2.45329</v>
      </c>
      <c r="R207" s="182">
        <f>Q207*H207</f>
        <v>3.7756133099999998</v>
      </c>
      <c r="S207" s="182">
        <v>0</v>
      </c>
      <c r="T207" s="18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4" t="s">
        <v>140</v>
      </c>
      <c r="AT207" s="184" t="s">
        <v>136</v>
      </c>
      <c r="AU207" s="184" t="s">
        <v>86</v>
      </c>
      <c r="AY207" s="18" t="s">
        <v>134</v>
      </c>
      <c r="BE207" s="185">
        <f>IF(N207="základní",J207,0)</f>
        <v>0</v>
      </c>
      <c r="BF207" s="185">
        <f>IF(N207="snížená",J207,0)</f>
        <v>0</v>
      </c>
      <c r="BG207" s="185">
        <f>IF(N207="zákl. přenesená",J207,0)</f>
        <v>0</v>
      </c>
      <c r="BH207" s="185">
        <f>IF(N207="sníž. přenesená",J207,0)</f>
        <v>0</v>
      </c>
      <c r="BI207" s="185">
        <f>IF(N207="nulová",J207,0)</f>
        <v>0</v>
      </c>
      <c r="BJ207" s="18" t="s">
        <v>84</v>
      </c>
      <c r="BK207" s="185">
        <f>ROUND(I207*H207,2)</f>
        <v>0</v>
      </c>
      <c r="BL207" s="18" t="s">
        <v>140</v>
      </c>
      <c r="BM207" s="184" t="s">
        <v>313</v>
      </c>
    </row>
    <row r="208" s="15" customFormat="1">
      <c r="A208" s="15"/>
      <c r="B208" s="214"/>
      <c r="C208" s="15"/>
      <c r="D208" s="187" t="s">
        <v>142</v>
      </c>
      <c r="E208" s="215" t="s">
        <v>1</v>
      </c>
      <c r="F208" s="216" t="s">
        <v>314</v>
      </c>
      <c r="G208" s="15"/>
      <c r="H208" s="215" t="s">
        <v>1</v>
      </c>
      <c r="I208" s="217"/>
      <c r="J208" s="15"/>
      <c r="K208" s="15"/>
      <c r="L208" s="214"/>
      <c r="M208" s="218"/>
      <c r="N208" s="219"/>
      <c r="O208" s="219"/>
      <c r="P208" s="219"/>
      <c r="Q208" s="219"/>
      <c r="R208" s="219"/>
      <c r="S208" s="219"/>
      <c r="T208" s="220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15" t="s">
        <v>142</v>
      </c>
      <c r="AU208" s="215" t="s">
        <v>86</v>
      </c>
      <c r="AV208" s="15" t="s">
        <v>84</v>
      </c>
      <c r="AW208" s="15" t="s">
        <v>32</v>
      </c>
      <c r="AX208" s="15" t="s">
        <v>76</v>
      </c>
      <c r="AY208" s="215" t="s">
        <v>134</v>
      </c>
    </row>
    <row r="209" s="13" customFormat="1">
      <c r="A209" s="13"/>
      <c r="B209" s="186"/>
      <c r="C209" s="13"/>
      <c r="D209" s="187" t="s">
        <v>142</v>
      </c>
      <c r="E209" s="188" t="s">
        <v>1</v>
      </c>
      <c r="F209" s="189" t="s">
        <v>315</v>
      </c>
      <c r="G209" s="13"/>
      <c r="H209" s="190">
        <v>1.1970000000000001</v>
      </c>
      <c r="I209" s="191"/>
      <c r="J209" s="13"/>
      <c r="K209" s="13"/>
      <c r="L209" s="186"/>
      <c r="M209" s="192"/>
      <c r="N209" s="193"/>
      <c r="O209" s="193"/>
      <c r="P209" s="193"/>
      <c r="Q209" s="193"/>
      <c r="R209" s="193"/>
      <c r="S209" s="193"/>
      <c r="T209" s="19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8" t="s">
        <v>142</v>
      </c>
      <c r="AU209" s="188" t="s">
        <v>86</v>
      </c>
      <c r="AV209" s="13" t="s">
        <v>86</v>
      </c>
      <c r="AW209" s="13" t="s">
        <v>32</v>
      </c>
      <c r="AX209" s="13" t="s">
        <v>76</v>
      </c>
      <c r="AY209" s="188" t="s">
        <v>134</v>
      </c>
    </row>
    <row r="210" s="13" customFormat="1">
      <c r="A210" s="13"/>
      <c r="B210" s="186"/>
      <c r="C210" s="13"/>
      <c r="D210" s="187" t="s">
        <v>142</v>
      </c>
      <c r="E210" s="188" t="s">
        <v>1</v>
      </c>
      <c r="F210" s="189" t="s">
        <v>316</v>
      </c>
      <c r="G210" s="13"/>
      <c r="H210" s="190">
        <v>0.34200000000000003</v>
      </c>
      <c r="I210" s="191"/>
      <c r="J210" s="13"/>
      <c r="K210" s="13"/>
      <c r="L210" s="186"/>
      <c r="M210" s="192"/>
      <c r="N210" s="193"/>
      <c r="O210" s="193"/>
      <c r="P210" s="193"/>
      <c r="Q210" s="193"/>
      <c r="R210" s="193"/>
      <c r="S210" s="193"/>
      <c r="T210" s="19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8" t="s">
        <v>142</v>
      </c>
      <c r="AU210" s="188" t="s">
        <v>86</v>
      </c>
      <c r="AV210" s="13" t="s">
        <v>86</v>
      </c>
      <c r="AW210" s="13" t="s">
        <v>32</v>
      </c>
      <c r="AX210" s="13" t="s">
        <v>76</v>
      </c>
      <c r="AY210" s="188" t="s">
        <v>134</v>
      </c>
    </row>
    <row r="211" s="14" customFormat="1">
      <c r="A211" s="14"/>
      <c r="B211" s="195"/>
      <c r="C211" s="14"/>
      <c r="D211" s="187" t="s">
        <v>142</v>
      </c>
      <c r="E211" s="196" t="s">
        <v>1</v>
      </c>
      <c r="F211" s="197" t="s">
        <v>173</v>
      </c>
      <c r="G211" s="14"/>
      <c r="H211" s="198">
        <v>1.5390000000000002</v>
      </c>
      <c r="I211" s="199"/>
      <c r="J211" s="14"/>
      <c r="K211" s="14"/>
      <c r="L211" s="195"/>
      <c r="M211" s="200"/>
      <c r="N211" s="201"/>
      <c r="O211" s="201"/>
      <c r="P211" s="201"/>
      <c r="Q211" s="201"/>
      <c r="R211" s="201"/>
      <c r="S211" s="201"/>
      <c r="T211" s="20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6" t="s">
        <v>142</v>
      </c>
      <c r="AU211" s="196" t="s">
        <v>86</v>
      </c>
      <c r="AV211" s="14" t="s">
        <v>140</v>
      </c>
      <c r="AW211" s="14" t="s">
        <v>32</v>
      </c>
      <c r="AX211" s="14" t="s">
        <v>84</v>
      </c>
      <c r="AY211" s="196" t="s">
        <v>134</v>
      </c>
    </row>
    <row r="212" s="2" customFormat="1" ht="16.30189" customHeight="1">
      <c r="A212" s="37"/>
      <c r="B212" s="171"/>
      <c r="C212" s="172" t="s">
        <v>317</v>
      </c>
      <c r="D212" s="172" t="s">
        <v>136</v>
      </c>
      <c r="E212" s="173" t="s">
        <v>318</v>
      </c>
      <c r="F212" s="174" t="s">
        <v>319</v>
      </c>
      <c r="G212" s="175" t="s">
        <v>139</v>
      </c>
      <c r="H212" s="176">
        <v>10.26</v>
      </c>
      <c r="I212" s="177"/>
      <c r="J212" s="178">
        <f>ROUND(I212*H212,2)</f>
        <v>0</v>
      </c>
      <c r="K212" s="179"/>
      <c r="L212" s="38"/>
      <c r="M212" s="180" t="s">
        <v>1</v>
      </c>
      <c r="N212" s="181" t="s">
        <v>41</v>
      </c>
      <c r="O212" s="76"/>
      <c r="P212" s="182">
        <f>O212*H212</f>
        <v>0</v>
      </c>
      <c r="Q212" s="182">
        <v>0.0027499999999999998</v>
      </c>
      <c r="R212" s="182">
        <f>Q212*H212</f>
        <v>0.028214999999999997</v>
      </c>
      <c r="S212" s="182">
        <v>0</v>
      </c>
      <c r="T212" s="18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4" t="s">
        <v>140</v>
      </c>
      <c r="AT212" s="184" t="s">
        <v>136</v>
      </c>
      <c r="AU212" s="184" t="s">
        <v>86</v>
      </c>
      <c r="AY212" s="18" t="s">
        <v>134</v>
      </c>
      <c r="BE212" s="185">
        <f>IF(N212="základní",J212,0)</f>
        <v>0</v>
      </c>
      <c r="BF212" s="185">
        <f>IF(N212="snížená",J212,0)</f>
        <v>0</v>
      </c>
      <c r="BG212" s="185">
        <f>IF(N212="zákl. přenesená",J212,0)</f>
        <v>0</v>
      </c>
      <c r="BH212" s="185">
        <f>IF(N212="sníž. přenesená",J212,0)</f>
        <v>0</v>
      </c>
      <c r="BI212" s="185">
        <f>IF(N212="nulová",J212,0)</f>
        <v>0</v>
      </c>
      <c r="BJ212" s="18" t="s">
        <v>84</v>
      </c>
      <c r="BK212" s="185">
        <f>ROUND(I212*H212,2)</f>
        <v>0</v>
      </c>
      <c r="BL212" s="18" t="s">
        <v>140</v>
      </c>
      <c r="BM212" s="184" t="s">
        <v>320</v>
      </c>
    </row>
    <row r="213" s="15" customFormat="1">
      <c r="A213" s="15"/>
      <c r="B213" s="214"/>
      <c r="C213" s="15"/>
      <c r="D213" s="187" t="s">
        <v>142</v>
      </c>
      <c r="E213" s="215" t="s">
        <v>1</v>
      </c>
      <c r="F213" s="216" t="s">
        <v>314</v>
      </c>
      <c r="G213" s="15"/>
      <c r="H213" s="215" t="s">
        <v>1</v>
      </c>
      <c r="I213" s="217"/>
      <c r="J213" s="15"/>
      <c r="K213" s="15"/>
      <c r="L213" s="214"/>
      <c r="M213" s="218"/>
      <c r="N213" s="219"/>
      <c r="O213" s="219"/>
      <c r="P213" s="219"/>
      <c r="Q213" s="219"/>
      <c r="R213" s="219"/>
      <c r="S213" s="219"/>
      <c r="T213" s="22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15" t="s">
        <v>142</v>
      </c>
      <c r="AU213" s="215" t="s">
        <v>86</v>
      </c>
      <c r="AV213" s="15" t="s">
        <v>84</v>
      </c>
      <c r="AW213" s="15" t="s">
        <v>32</v>
      </c>
      <c r="AX213" s="15" t="s">
        <v>76</v>
      </c>
      <c r="AY213" s="215" t="s">
        <v>134</v>
      </c>
    </row>
    <row r="214" s="13" customFormat="1">
      <c r="A214" s="13"/>
      <c r="B214" s="186"/>
      <c r="C214" s="13"/>
      <c r="D214" s="187" t="s">
        <v>142</v>
      </c>
      <c r="E214" s="188" t="s">
        <v>1</v>
      </c>
      <c r="F214" s="189" t="s">
        <v>321</v>
      </c>
      <c r="G214" s="13"/>
      <c r="H214" s="190">
        <v>7.9800000000000004</v>
      </c>
      <c r="I214" s="191"/>
      <c r="J214" s="13"/>
      <c r="K214" s="13"/>
      <c r="L214" s="186"/>
      <c r="M214" s="192"/>
      <c r="N214" s="193"/>
      <c r="O214" s="193"/>
      <c r="P214" s="193"/>
      <c r="Q214" s="193"/>
      <c r="R214" s="193"/>
      <c r="S214" s="193"/>
      <c r="T214" s="19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8" t="s">
        <v>142</v>
      </c>
      <c r="AU214" s="188" t="s">
        <v>86</v>
      </c>
      <c r="AV214" s="13" t="s">
        <v>86</v>
      </c>
      <c r="AW214" s="13" t="s">
        <v>32</v>
      </c>
      <c r="AX214" s="13" t="s">
        <v>76</v>
      </c>
      <c r="AY214" s="188" t="s">
        <v>134</v>
      </c>
    </row>
    <row r="215" s="13" customFormat="1">
      <c r="A215" s="13"/>
      <c r="B215" s="186"/>
      <c r="C215" s="13"/>
      <c r="D215" s="187" t="s">
        <v>142</v>
      </c>
      <c r="E215" s="188" t="s">
        <v>1</v>
      </c>
      <c r="F215" s="189" t="s">
        <v>322</v>
      </c>
      <c r="G215" s="13"/>
      <c r="H215" s="190">
        <v>2.2799999999999998</v>
      </c>
      <c r="I215" s="191"/>
      <c r="J215" s="13"/>
      <c r="K215" s="13"/>
      <c r="L215" s="186"/>
      <c r="M215" s="192"/>
      <c r="N215" s="193"/>
      <c r="O215" s="193"/>
      <c r="P215" s="193"/>
      <c r="Q215" s="193"/>
      <c r="R215" s="193"/>
      <c r="S215" s="193"/>
      <c r="T215" s="19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8" t="s">
        <v>142</v>
      </c>
      <c r="AU215" s="188" t="s">
        <v>86</v>
      </c>
      <c r="AV215" s="13" t="s">
        <v>86</v>
      </c>
      <c r="AW215" s="13" t="s">
        <v>32</v>
      </c>
      <c r="AX215" s="13" t="s">
        <v>76</v>
      </c>
      <c r="AY215" s="188" t="s">
        <v>134</v>
      </c>
    </row>
    <row r="216" s="14" customFormat="1">
      <c r="A216" s="14"/>
      <c r="B216" s="195"/>
      <c r="C216" s="14"/>
      <c r="D216" s="187" t="s">
        <v>142</v>
      </c>
      <c r="E216" s="196" t="s">
        <v>1</v>
      </c>
      <c r="F216" s="197" t="s">
        <v>173</v>
      </c>
      <c r="G216" s="14"/>
      <c r="H216" s="198">
        <v>10.26</v>
      </c>
      <c r="I216" s="199"/>
      <c r="J216" s="14"/>
      <c r="K216" s="14"/>
      <c r="L216" s="195"/>
      <c r="M216" s="200"/>
      <c r="N216" s="201"/>
      <c r="O216" s="201"/>
      <c r="P216" s="201"/>
      <c r="Q216" s="201"/>
      <c r="R216" s="201"/>
      <c r="S216" s="201"/>
      <c r="T216" s="20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6" t="s">
        <v>142</v>
      </c>
      <c r="AU216" s="196" t="s">
        <v>86</v>
      </c>
      <c r="AV216" s="14" t="s">
        <v>140</v>
      </c>
      <c r="AW216" s="14" t="s">
        <v>32</v>
      </c>
      <c r="AX216" s="14" t="s">
        <v>84</v>
      </c>
      <c r="AY216" s="196" t="s">
        <v>134</v>
      </c>
    </row>
    <row r="217" s="2" customFormat="1" ht="16.30189" customHeight="1">
      <c r="A217" s="37"/>
      <c r="B217" s="171"/>
      <c r="C217" s="172" t="s">
        <v>323</v>
      </c>
      <c r="D217" s="172" t="s">
        <v>136</v>
      </c>
      <c r="E217" s="173" t="s">
        <v>324</v>
      </c>
      <c r="F217" s="174" t="s">
        <v>325</v>
      </c>
      <c r="G217" s="175" t="s">
        <v>139</v>
      </c>
      <c r="H217" s="176">
        <v>10.26</v>
      </c>
      <c r="I217" s="177"/>
      <c r="J217" s="178">
        <f>ROUND(I217*H217,2)</f>
        <v>0</v>
      </c>
      <c r="K217" s="179"/>
      <c r="L217" s="38"/>
      <c r="M217" s="180" t="s">
        <v>1</v>
      </c>
      <c r="N217" s="181" t="s">
        <v>41</v>
      </c>
      <c r="O217" s="76"/>
      <c r="P217" s="182">
        <f>O217*H217</f>
        <v>0</v>
      </c>
      <c r="Q217" s="182">
        <v>0</v>
      </c>
      <c r="R217" s="182">
        <f>Q217*H217</f>
        <v>0</v>
      </c>
      <c r="S217" s="182">
        <v>0</v>
      </c>
      <c r="T217" s="18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4" t="s">
        <v>140</v>
      </c>
      <c r="AT217" s="184" t="s">
        <v>136</v>
      </c>
      <c r="AU217" s="184" t="s">
        <v>86</v>
      </c>
      <c r="AY217" s="18" t="s">
        <v>134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18" t="s">
        <v>84</v>
      </c>
      <c r="BK217" s="185">
        <f>ROUND(I217*H217,2)</f>
        <v>0</v>
      </c>
      <c r="BL217" s="18" t="s">
        <v>140</v>
      </c>
      <c r="BM217" s="184" t="s">
        <v>326</v>
      </c>
    </row>
    <row r="218" s="2" customFormat="1" ht="16.30189" customHeight="1">
      <c r="A218" s="37"/>
      <c r="B218" s="171"/>
      <c r="C218" s="172" t="s">
        <v>327</v>
      </c>
      <c r="D218" s="172" t="s">
        <v>136</v>
      </c>
      <c r="E218" s="173" t="s">
        <v>328</v>
      </c>
      <c r="F218" s="174" t="s">
        <v>329</v>
      </c>
      <c r="G218" s="175" t="s">
        <v>200</v>
      </c>
      <c r="H218" s="176">
        <v>0.246</v>
      </c>
      <c r="I218" s="177"/>
      <c r="J218" s="178">
        <f>ROUND(I218*H218,2)</f>
        <v>0</v>
      </c>
      <c r="K218" s="179"/>
      <c r="L218" s="38"/>
      <c r="M218" s="180" t="s">
        <v>1</v>
      </c>
      <c r="N218" s="181" t="s">
        <v>41</v>
      </c>
      <c r="O218" s="76"/>
      <c r="P218" s="182">
        <f>O218*H218</f>
        <v>0</v>
      </c>
      <c r="Q218" s="182">
        <v>1.05871</v>
      </c>
      <c r="R218" s="182">
        <f>Q218*H218</f>
        <v>0.26044265999999999</v>
      </c>
      <c r="S218" s="182">
        <v>0</v>
      </c>
      <c r="T218" s="18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4" t="s">
        <v>140</v>
      </c>
      <c r="AT218" s="184" t="s">
        <v>136</v>
      </c>
      <c r="AU218" s="184" t="s">
        <v>86</v>
      </c>
      <c r="AY218" s="18" t="s">
        <v>134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18" t="s">
        <v>84</v>
      </c>
      <c r="BK218" s="185">
        <f>ROUND(I218*H218,2)</f>
        <v>0</v>
      </c>
      <c r="BL218" s="18" t="s">
        <v>140</v>
      </c>
      <c r="BM218" s="184" t="s">
        <v>330</v>
      </c>
    </row>
    <row r="219" s="13" customFormat="1">
      <c r="A219" s="13"/>
      <c r="B219" s="186"/>
      <c r="C219" s="13"/>
      <c r="D219" s="187" t="s">
        <v>142</v>
      </c>
      <c r="E219" s="188" t="s">
        <v>1</v>
      </c>
      <c r="F219" s="189" t="s">
        <v>331</v>
      </c>
      <c r="G219" s="13"/>
      <c r="H219" s="190">
        <v>0.246</v>
      </c>
      <c r="I219" s="191"/>
      <c r="J219" s="13"/>
      <c r="K219" s="13"/>
      <c r="L219" s="186"/>
      <c r="M219" s="192"/>
      <c r="N219" s="193"/>
      <c r="O219" s="193"/>
      <c r="P219" s="193"/>
      <c r="Q219" s="193"/>
      <c r="R219" s="193"/>
      <c r="S219" s="193"/>
      <c r="T219" s="19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8" t="s">
        <v>142</v>
      </c>
      <c r="AU219" s="188" t="s">
        <v>86</v>
      </c>
      <c r="AV219" s="13" t="s">
        <v>86</v>
      </c>
      <c r="AW219" s="13" t="s">
        <v>32</v>
      </c>
      <c r="AX219" s="13" t="s">
        <v>84</v>
      </c>
      <c r="AY219" s="188" t="s">
        <v>134</v>
      </c>
    </row>
    <row r="220" s="12" customFormat="1" ht="22.8" customHeight="1">
      <c r="A220" s="12"/>
      <c r="B220" s="158"/>
      <c r="C220" s="12"/>
      <c r="D220" s="159" t="s">
        <v>75</v>
      </c>
      <c r="E220" s="169" t="s">
        <v>147</v>
      </c>
      <c r="F220" s="169" t="s">
        <v>332</v>
      </c>
      <c r="G220" s="12"/>
      <c r="H220" s="12"/>
      <c r="I220" s="161"/>
      <c r="J220" s="170">
        <f>BK220</f>
        <v>0</v>
      </c>
      <c r="K220" s="12"/>
      <c r="L220" s="158"/>
      <c r="M220" s="163"/>
      <c r="N220" s="164"/>
      <c r="O220" s="164"/>
      <c r="P220" s="165">
        <f>SUM(P221:P249)</f>
        <v>0</v>
      </c>
      <c r="Q220" s="164"/>
      <c r="R220" s="165">
        <f>SUM(R221:R249)</f>
        <v>68.873606899999999</v>
      </c>
      <c r="S220" s="164"/>
      <c r="T220" s="166">
        <f>SUM(T221:T249)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9" t="s">
        <v>84</v>
      </c>
      <c r="AT220" s="167" t="s">
        <v>75</v>
      </c>
      <c r="AU220" s="167" t="s">
        <v>84</v>
      </c>
      <c r="AY220" s="159" t="s">
        <v>134</v>
      </c>
      <c r="BK220" s="168">
        <f>SUM(BK221:BK249)</f>
        <v>0</v>
      </c>
    </row>
    <row r="221" s="2" customFormat="1" ht="23.4566" customHeight="1">
      <c r="A221" s="37"/>
      <c r="B221" s="171"/>
      <c r="C221" s="172" t="s">
        <v>333</v>
      </c>
      <c r="D221" s="172" t="s">
        <v>136</v>
      </c>
      <c r="E221" s="173" t="s">
        <v>334</v>
      </c>
      <c r="F221" s="174" t="s">
        <v>335</v>
      </c>
      <c r="G221" s="175" t="s">
        <v>139</v>
      </c>
      <c r="H221" s="176">
        <v>2.3849999999999998</v>
      </c>
      <c r="I221" s="177"/>
      <c r="J221" s="178">
        <f>ROUND(I221*H221,2)</f>
        <v>0</v>
      </c>
      <c r="K221" s="179"/>
      <c r="L221" s="38"/>
      <c r="M221" s="180" t="s">
        <v>1</v>
      </c>
      <c r="N221" s="181" t="s">
        <v>41</v>
      </c>
      <c r="O221" s="76"/>
      <c r="P221" s="182">
        <f>O221*H221</f>
        <v>0</v>
      </c>
      <c r="Q221" s="182">
        <v>0.14854000000000001</v>
      </c>
      <c r="R221" s="182">
        <f>Q221*H221</f>
        <v>0.35426789999999997</v>
      </c>
      <c r="S221" s="182">
        <v>0</v>
      </c>
      <c r="T221" s="18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4" t="s">
        <v>140</v>
      </c>
      <c r="AT221" s="184" t="s">
        <v>136</v>
      </c>
      <c r="AU221" s="184" t="s">
        <v>86</v>
      </c>
      <c r="AY221" s="18" t="s">
        <v>134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18" t="s">
        <v>84</v>
      </c>
      <c r="BK221" s="185">
        <f>ROUND(I221*H221,2)</f>
        <v>0</v>
      </c>
      <c r="BL221" s="18" t="s">
        <v>140</v>
      </c>
      <c r="BM221" s="184" t="s">
        <v>336</v>
      </c>
    </row>
    <row r="222" s="13" customFormat="1">
      <c r="A222" s="13"/>
      <c r="B222" s="186"/>
      <c r="C222" s="13"/>
      <c r="D222" s="187" t="s">
        <v>142</v>
      </c>
      <c r="E222" s="188" t="s">
        <v>1</v>
      </c>
      <c r="F222" s="189" t="s">
        <v>337</v>
      </c>
      <c r="G222" s="13"/>
      <c r="H222" s="190">
        <v>2.3849999999999998</v>
      </c>
      <c r="I222" s="191"/>
      <c r="J222" s="13"/>
      <c r="K222" s="13"/>
      <c r="L222" s="186"/>
      <c r="M222" s="192"/>
      <c r="N222" s="193"/>
      <c r="O222" s="193"/>
      <c r="P222" s="193"/>
      <c r="Q222" s="193"/>
      <c r="R222" s="193"/>
      <c r="S222" s="193"/>
      <c r="T222" s="19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8" t="s">
        <v>142</v>
      </c>
      <c r="AU222" s="188" t="s">
        <v>86</v>
      </c>
      <c r="AV222" s="13" t="s">
        <v>86</v>
      </c>
      <c r="AW222" s="13" t="s">
        <v>32</v>
      </c>
      <c r="AX222" s="13" t="s">
        <v>84</v>
      </c>
      <c r="AY222" s="188" t="s">
        <v>134</v>
      </c>
    </row>
    <row r="223" s="2" customFormat="1" ht="16.30189" customHeight="1">
      <c r="A223" s="37"/>
      <c r="B223" s="171"/>
      <c r="C223" s="172" t="s">
        <v>338</v>
      </c>
      <c r="D223" s="172" t="s">
        <v>136</v>
      </c>
      <c r="E223" s="173" t="s">
        <v>339</v>
      </c>
      <c r="F223" s="174" t="s">
        <v>340</v>
      </c>
      <c r="G223" s="175" t="s">
        <v>164</v>
      </c>
      <c r="H223" s="176">
        <v>22.960999999999999</v>
      </c>
      <c r="I223" s="177"/>
      <c r="J223" s="178">
        <f>ROUND(I223*H223,2)</f>
        <v>0</v>
      </c>
      <c r="K223" s="179"/>
      <c r="L223" s="38"/>
      <c r="M223" s="180" t="s">
        <v>1</v>
      </c>
      <c r="N223" s="181" t="s">
        <v>41</v>
      </c>
      <c r="O223" s="76"/>
      <c r="P223" s="182">
        <f>O223*H223</f>
        <v>0</v>
      </c>
      <c r="Q223" s="182">
        <v>2.45329</v>
      </c>
      <c r="R223" s="182">
        <f>Q223*H223</f>
        <v>56.329991689999993</v>
      </c>
      <c r="S223" s="182">
        <v>0</v>
      </c>
      <c r="T223" s="18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4" t="s">
        <v>140</v>
      </c>
      <c r="AT223" s="184" t="s">
        <v>136</v>
      </c>
      <c r="AU223" s="184" t="s">
        <v>86</v>
      </c>
      <c r="AY223" s="18" t="s">
        <v>134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18" t="s">
        <v>84</v>
      </c>
      <c r="BK223" s="185">
        <f>ROUND(I223*H223,2)</f>
        <v>0</v>
      </c>
      <c r="BL223" s="18" t="s">
        <v>140</v>
      </c>
      <c r="BM223" s="184" t="s">
        <v>341</v>
      </c>
    </row>
    <row r="224" s="13" customFormat="1">
      <c r="A224" s="13"/>
      <c r="B224" s="186"/>
      <c r="C224" s="13"/>
      <c r="D224" s="187" t="s">
        <v>142</v>
      </c>
      <c r="E224" s="188" t="s">
        <v>1</v>
      </c>
      <c r="F224" s="189" t="s">
        <v>342</v>
      </c>
      <c r="G224" s="13"/>
      <c r="H224" s="190">
        <v>22.318000000000001</v>
      </c>
      <c r="I224" s="191"/>
      <c r="J224" s="13"/>
      <c r="K224" s="13"/>
      <c r="L224" s="186"/>
      <c r="M224" s="192"/>
      <c r="N224" s="193"/>
      <c r="O224" s="193"/>
      <c r="P224" s="193"/>
      <c r="Q224" s="193"/>
      <c r="R224" s="193"/>
      <c r="S224" s="193"/>
      <c r="T224" s="19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8" t="s">
        <v>142</v>
      </c>
      <c r="AU224" s="188" t="s">
        <v>86</v>
      </c>
      <c r="AV224" s="13" t="s">
        <v>86</v>
      </c>
      <c r="AW224" s="13" t="s">
        <v>32</v>
      </c>
      <c r="AX224" s="13" t="s">
        <v>76</v>
      </c>
      <c r="AY224" s="188" t="s">
        <v>134</v>
      </c>
    </row>
    <row r="225" s="13" customFormat="1">
      <c r="A225" s="13"/>
      <c r="B225" s="186"/>
      <c r="C225" s="13"/>
      <c r="D225" s="187" t="s">
        <v>142</v>
      </c>
      <c r="E225" s="188" t="s">
        <v>1</v>
      </c>
      <c r="F225" s="189" t="s">
        <v>343</v>
      </c>
      <c r="G225" s="13"/>
      <c r="H225" s="190">
        <v>1.8360000000000001</v>
      </c>
      <c r="I225" s="191"/>
      <c r="J225" s="13"/>
      <c r="K225" s="13"/>
      <c r="L225" s="186"/>
      <c r="M225" s="192"/>
      <c r="N225" s="193"/>
      <c r="O225" s="193"/>
      <c r="P225" s="193"/>
      <c r="Q225" s="193"/>
      <c r="R225" s="193"/>
      <c r="S225" s="193"/>
      <c r="T225" s="19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8" t="s">
        <v>142</v>
      </c>
      <c r="AU225" s="188" t="s">
        <v>86</v>
      </c>
      <c r="AV225" s="13" t="s">
        <v>86</v>
      </c>
      <c r="AW225" s="13" t="s">
        <v>32</v>
      </c>
      <c r="AX225" s="13" t="s">
        <v>76</v>
      </c>
      <c r="AY225" s="188" t="s">
        <v>134</v>
      </c>
    </row>
    <row r="226" s="13" customFormat="1">
      <c r="A226" s="13"/>
      <c r="B226" s="186"/>
      <c r="C226" s="13"/>
      <c r="D226" s="187" t="s">
        <v>142</v>
      </c>
      <c r="E226" s="188" t="s">
        <v>1</v>
      </c>
      <c r="F226" s="189" t="s">
        <v>344</v>
      </c>
      <c r="G226" s="13"/>
      <c r="H226" s="190">
        <v>-1.1930000000000001</v>
      </c>
      <c r="I226" s="191"/>
      <c r="J226" s="13"/>
      <c r="K226" s="13"/>
      <c r="L226" s="186"/>
      <c r="M226" s="192"/>
      <c r="N226" s="193"/>
      <c r="O226" s="193"/>
      <c r="P226" s="193"/>
      <c r="Q226" s="193"/>
      <c r="R226" s="193"/>
      <c r="S226" s="193"/>
      <c r="T226" s="19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8" t="s">
        <v>142</v>
      </c>
      <c r="AU226" s="188" t="s">
        <v>86</v>
      </c>
      <c r="AV226" s="13" t="s">
        <v>86</v>
      </c>
      <c r="AW226" s="13" t="s">
        <v>32</v>
      </c>
      <c r="AX226" s="13" t="s">
        <v>76</v>
      </c>
      <c r="AY226" s="188" t="s">
        <v>134</v>
      </c>
    </row>
    <row r="227" s="14" customFormat="1">
      <c r="A227" s="14"/>
      <c r="B227" s="195"/>
      <c r="C227" s="14"/>
      <c r="D227" s="187" t="s">
        <v>142</v>
      </c>
      <c r="E227" s="196" t="s">
        <v>1</v>
      </c>
      <c r="F227" s="197" t="s">
        <v>173</v>
      </c>
      <c r="G227" s="14"/>
      <c r="H227" s="198">
        <v>22.960999999999999</v>
      </c>
      <c r="I227" s="199"/>
      <c r="J227" s="14"/>
      <c r="K227" s="14"/>
      <c r="L227" s="195"/>
      <c r="M227" s="200"/>
      <c r="N227" s="201"/>
      <c r="O227" s="201"/>
      <c r="P227" s="201"/>
      <c r="Q227" s="201"/>
      <c r="R227" s="201"/>
      <c r="S227" s="201"/>
      <c r="T227" s="20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6" t="s">
        <v>142</v>
      </c>
      <c r="AU227" s="196" t="s">
        <v>86</v>
      </c>
      <c r="AV227" s="14" t="s">
        <v>140</v>
      </c>
      <c r="AW227" s="14" t="s">
        <v>32</v>
      </c>
      <c r="AX227" s="14" t="s">
        <v>84</v>
      </c>
      <c r="AY227" s="196" t="s">
        <v>134</v>
      </c>
    </row>
    <row r="228" s="2" customFormat="1" ht="16.30189" customHeight="1">
      <c r="A228" s="37"/>
      <c r="B228" s="171"/>
      <c r="C228" s="172" t="s">
        <v>345</v>
      </c>
      <c r="D228" s="172" t="s">
        <v>136</v>
      </c>
      <c r="E228" s="173" t="s">
        <v>346</v>
      </c>
      <c r="F228" s="174" t="s">
        <v>347</v>
      </c>
      <c r="G228" s="175" t="s">
        <v>139</v>
      </c>
      <c r="H228" s="176">
        <v>156.82499999999999</v>
      </c>
      <c r="I228" s="177"/>
      <c r="J228" s="178">
        <f>ROUND(I228*H228,2)</f>
        <v>0</v>
      </c>
      <c r="K228" s="179"/>
      <c r="L228" s="38"/>
      <c r="M228" s="180" t="s">
        <v>1</v>
      </c>
      <c r="N228" s="181" t="s">
        <v>41</v>
      </c>
      <c r="O228" s="76"/>
      <c r="P228" s="182">
        <f>O228*H228</f>
        <v>0</v>
      </c>
      <c r="Q228" s="182">
        <v>0.0027499999999999998</v>
      </c>
      <c r="R228" s="182">
        <f>Q228*H228</f>
        <v>0.43126874999999992</v>
      </c>
      <c r="S228" s="182">
        <v>0</v>
      </c>
      <c r="T228" s="18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4" t="s">
        <v>140</v>
      </c>
      <c r="AT228" s="184" t="s">
        <v>136</v>
      </c>
      <c r="AU228" s="184" t="s">
        <v>86</v>
      </c>
      <c r="AY228" s="18" t="s">
        <v>134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18" t="s">
        <v>84</v>
      </c>
      <c r="BK228" s="185">
        <f>ROUND(I228*H228,2)</f>
        <v>0</v>
      </c>
      <c r="BL228" s="18" t="s">
        <v>140</v>
      </c>
      <c r="BM228" s="184" t="s">
        <v>348</v>
      </c>
    </row>
    <row r="229" s="13" customFormat="1">
      <c r="A229" s="13"/>
      <c r="B229" s="186"/>
      <c r="C229" s="13"/>
      <c r="D229" s="187" t="s">
        <v>142</v>
      </c>
      <c r="E229" s="188" t="s">
        <v>1</v>
      </c>
      <c r="F229" s="189" t="s">
        <v>349</v>
      </c>
      <c r="G229" s="13"/>
      <c r="H229" s="190">
        <v>178.53999999999999</v>
      </c>
      <c r="I229" s="191"/>
      <c r="J229" s="13"/>
      <c r="K229" s="13"/>
      <c r="L229" s="186"/>
      <c r="M229" s="192"/>
      <c r="N229" s="193"/>
      <c r="O229" s="193"/>
      <c r="P229" s="193"/>
      <c r="Q229" s="193"/>
      <c r="R229" s="193"/>
      <c r="S229" s="193"/>
      <c r="T229" s="19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8" t="s">
        <v>142</v>
      </c>
      <c r="AU229" s="188" t="s">
        <v>86</v>
      </c>
      <c r="AV229" s="13" t="s">
        <v>86</v>
      </c>
      <c r="AW229" s="13" t="s">
        <v>32</v>
      </c>
      <c r="AX229" s="13" t="s">
        <v>76</v>
      </c>
      <c r="AY229" s="188" t="s">
        <v>134</v>
      </c>
    </row>
    <row r="230" s="13" customFormat="1">
      <c r="A230" s="13"/>
      <c r="B230" s="186"/>
      <c r="C230" s="13"/>
      <c r="D230" s="187" t="s">
        <v>142</v>
      </c>
      <c r="E230" s="188" t="s">
        <v>1</v>
      </c>
      <c r="F230" s="189" t="s">
        <v>350</v>
      </c>
      <c r="G230" s="13"/>
      <c r="H230" s="190">
        <v>-26.859999999999999</v>
      </c>
      <c r="I230" s="191"/>
      <c r="J230" s="13"/>
      <c r="K230" s="13"/>
      <c r="L230" s="186"/>
      <c r="M230" s="192"/>
      <c r="N230" s="193"/>
      <c r="O230" s="193"/>
      <c r="P230" s="193"/>
      <c r="Q230" s="193"/>
      <c r="R230" s="193"/>
      <c r="S230" s="193"/>
      <c r="T230" s="19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8" t="s">
        <v>142</v>
      </c>
      <c r="AU230" s="188" t="s">
        <v>86</v>
      </c>
      <c r="AV230" s="13" t="s">
        <v>86</v>
      </c>
      <c r="AW230" s="13" t="s">
        <v>32</v>
      </c>
      <c r="AX230" s="13" t="s">
        <v>76</v>
      </c>
      <c r="AY230" s="188" t="s">
        <v>134</v>
      </c>
    </row>
    <row r="231" s="13" customFormat="1">
      <c r="A231" s="13"/>
      <c r="B231" s="186"/>
      <c r="C231" s="13"/>
      <c r="D231" s="187" t="s">
        <v>142</v>
      </c>
      <c r="E231" s="188" t="s">
        <v>1</v>
      </c>
      <c r="F231" s="189" t="s">
        <v>351</v>
      </c>
      <c r="G231" s="13"/>
      <c r="H231" s="190">
        <v>14.685000000000001</v>
      </c>
      <c r="I231" s="191"/>
      <c r="J231" s="13"/>
      <c r="K231" s="13"/>
      <c r="L231" s="186"/>
      <c r="M231" s="192"/>
      <c r="N231" s="193"/>
      <c r="O231" s="193"/>
      <c r="P231" s="193"/>
      <c r="Q231" s="193"/>
      <c r="R231" s="193"/>
      <c r="S231" s="193"/>
      <c r="T231" s="19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8" t="s">
        <v>142</v>
      </c>
      <c r="AU231" s="188" t="s">
        <v>86</v>
      </c>
      <c r="AV231" s="13" t="s">
        <v>86</v>
      </c>
      <c r="AW231" s="13" t="s">
        <v>32</v>
      </c>
      <c r="AX231" s="13" t="s">
        <v>76</v>
      </c>
      <c r="AY231" s="188" t="s">
        <v>134</v>
      </c>
    </row>
    <row r="232" s="13" customFormat="1">
      <c r="A232" s="13"/>
      <c r="B232" s="186"/>
      <c r="C232" s="13"/>
      <c r="D232" s="187" t="s">
        <v>142</v>
      </c>
      <c r="E232" s="188" t="s">
        <v>1</v>
      </c>
      <c r="F232" s="189" t="s">
        <v>352</v>
      </c>
      <c r="G232" s="13"/>
      <c r="H232" s="190">
        <v>-9.5399999999999991</v>
      </c>
      <c r="I232" s="191"/>
      <c r="J232" s="13"/>
      <c r="K232" s="13"/>
      <c r="L232" s="186"/>
      <c r="M232" s="192"/>
      <c r="N232" s="193"/>
      <c r="O232" s="193"/>
      <c r="P232" s="193"/>
      <c r="Q232" s="193"/>
      <c r="R232" s="193"/>
      <c r="S232" s="193"/>
      <c r="T232" s="19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8" t="s">
        <v>142</v>
      </c>
      <c r="AU232" s="188" t="s">
        <v>86</v>
      </c>
      <c r="AV232" s="13" t="s">
        <v>86</v>
      </c>
      <c r="AW232" s="13" t="s">
        <v>32</v>
      </c>
      <c r="AX232" s="13" t="s">
        <v>76</v>
      </c>
      <c r="AY232" s="188" t="s">
        <v>134</v>
      </c>
    </row>
    <row r="233" s="14" customFormat="1">
      <c r="A233" s="14"/>
      <c r="B233" s="195"/>
      <c r="C233" s="14"/>
      <c r="D233" s="187" t="s">
        <v>142</v>
      </c>
      <c r="E233" s="196" t="s">
        <v>1</v>
      </c>
      <c r="F233" s="197" t="s">
        <v>173</v>
      </c>
      <c r="G233" s="14"/>
      <c r="H233" s="198">
        <v>156.82500000000002</v>
      </c>
      <c r="I233" s="199"/>
      <c r="J233" s="14"/>
      <c r="K233" s="14"/>
      <c r="L233" s="195"/>
      <c r="M233" s="200"/>
      <c r="N233" s="201"/>
      <c r="O233" s="201"/>
      <c r="P233" s="201"/>
      <c r="Q233" s="201"/>
      <c r="R233" s="201"/>
      <c r="S233" s="201"/>
      <c r="T233" s="20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196" t="s">
        <v>142</v>
      </c>
      <c r="AU233" s="196" t="s">
        <v>86</v>
      </c>
      <c r="AV233" s="14" t="s">
        <v>140</v>
      </c>
      <c r="AW233" s="14" t="s">
        <v>32</v>
      </c>
      <c r="AX233" s="14" t="s">
        <v>84</v>
      </c>
      <c r="AY233" s="196" t="s">
        <v>134</v>
      </c>
    </row>
    <row r="234" s="2" customFormat="1" ht="16.30189" customHeight="1">
      <c r="A234" s="37"/>
      <c r="B234" s="171"/>
      <c r="C234" s="172" t="s">
        <v>353</v>
      </c>
      <c r="D234" s="172" t="s">
        <v>136</v>
      </c>
      <c r="E234" s="173" t="s">
        <v>354</v>
      </c>
      <c r="F234" s="174" t="s">
        <v>355</v>
      </c>
      <c r="G234" s="175" t="s">
        <v>139</v>
      </c>
      <c r="H234" s="176">
        <v>156.82499999999999</v>
      </c>
      <c r="I234" s="177"/>
      <c r="J234" s="178">
        <f>ROUND(I234*H234,2)</f>
        <v>0</v>
      </c>
      <c r="K234" s="179"/>
      <c r="L234" s="38"/>
      <c r="M234" s="180" t="s">
        <v>1</v>
      </c>
      <c r="N234" s="181" t="s">
        <v>41</v>
      </c>
      <c r="O234" s="76"/>
      <c r="P234" s="182">
        <f>O234*H234</f>
        <v>0</v>
      </c>
      <c r="Q234" s="182">
        <v>0</v>
      </c>
      <c r="R234" s="182">
        <f>Q234*H234</f>
        <v>0</v>
      </c>
      <c r="S234" s="182">
        <v>0</v>
      </c>
      <c r="T234" s="183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4" t="s">
        <v>140</v>
      </c>
      <c r="AT234" s="184" t="s">
        <v>136</v>
      </c>
      <c r="AU234" s="184" t="s">
        <v>86</v>
      </c>
      <c r="AY234" s="18" t="s">
        <v>134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18" t="s">
        <v>84</v>
      </c>
      <c r="BK234" s="185">
        <f>ROUND(I234*H234,2)</f>
        <v>0</v>
      </c>
      <c r="BL234" s="18" t="s">
        <v>140</v>
      </c>
      <c r="BM234" s="184" t="s">
        <v>356</v>
      </c>
    </row>
    <row r="235" s="2" customFormat="1" ht="16.30189" customHeight="1">
      <c r="A235" s="37"/>
      <c r="B235" s="171"/>
      <c r="C235" s="172" t="s">
        <v>357</v>
      </c>
      <c r="D235" s="172" t="s">
        <v>136</v>
      </c>
      <c r="E235" s="173" t="s">
        <v>358</v>
      </c>
      <c r="F235" s="174" t="s">
        <v>359</v>
      </c>
      <c r="G235" s="175" t="s">
        <v>139</v>
      </c>
      <c r="H235" s="176">
        <v>156.82499999999999</v>
      </c>
      <c r="I235" s="177"/>
      <c r="J235" s="178">
        <f>ROUND(I235*H235,2)</f>
        <v>0</v>
      </c>
      <c r="K235" s="179"/>
      <c r="L235" s="38"/>
      <c r="M235" s="180" t="s">
        <v>1</v>
      </c>
      <c r="N235" s="181" t="s">
        <v>41</v>
      </c>
      <c r="O235" s="76"/>
      <c r="P235" s="182">
        <f>O235*H235</f>
        <v>0</v>
      </c>
      <c r="Q235" s="182">
        <v>0.0025000000000000001</v>
      </c>
      <c r="R235" s="182">
        <f>Q235*H235</f>
        <v>0.39206249999999998</v>
      </c>
      <c r="S235" s="182">
        <v>0</v>
      </c>
      <c r="T235" s="18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4" t="s">
        <v>140</v>
      </c>
      <c r="AT235" s="184" t="s">
        <v>136</v>
      </c>
      <c r="AU235" s="184" t="s">
        <v>86</v>
      </c>
      <c r="AY235" s="18" t="s">
        <v>134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18" t="s">
        <v>84</v>
      </c>
      <c r="BK235" s="185">
        <f>ROUND(I235*H235,2)</f>
        <v>0</v>
      </c>
      <c r="BL235" s="18" t="s">
        <v>140</v>
      </c>
      <c r="BM235" s="184" t="s">
        <v>360</v>
      </c>
    </row>
    <row r="236" s="2" customFormat="1" ht="16.30189" customHeight="1">
      <c r="A236" s="37"/>
      <c r="B236" s="171"/>
      <c r="C236" s="172" t="s">
        <v>361</v>
      </c>
      <c r="D236" s="172" t="s">
        <v>136</v>
      </c>
      <c r="E236" s="173" t="s">
        <v>362</v>
      </c>
      <c r="F236" s="174" t="s">
        <v>363</v>
      </c>
      <c r="G236" s="175" t="s">
        <v>200</v>
      </c>
      <c r="H236" s="176">
        <v>3.6739999999999999</v>
      </c>
      <c r="I236" s="177"/>
      <c r="J236" s="178">
        <f>ROUND(I236*H236,2)</f>
        <v>0</v>
      </c>
      <c r="K236" s="179"/>
      <c r="L236" s="38"/>
      <c r="M236" s="180" t="s">
        <v>1</v>
      </c>
      <c r="N236" s="181" t="s">
        <v>41</v>
      </c>
      <c r="O236" s="76"/>
      <c r="P236" s="182">
        <f>O236*H236</f>
        <v>0</v>
      </c>
      <c r="Q236" s="182">
        <v>1.04881</v>
      </c>
      <c r="R236" s="182">
        <f>Q236*H236</f>
        <v>3.8533279399999998</v>
      </c>
      <c r="S236" s="182">
        <v>0</v>
      </c>
      <c r="T236" s="18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4" t="s">
        <v>140</v>
      </c>
      <c r="AT236" s="184" t="s">
        <v>136</v>
      </c>
      <c r="AU236" s="184" t="s">
        <v>86</v>
      </c>
      <c r="AY236" s="18" t="s">
        <v>134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18" t="s">
        <v>84</v>
      </c>
      <c r="BK236" s="185">
        <f>ROUND(I236*H236,2)</f>
        <v>0</v>
      </c>
      <c r="BL236" s="18" t="s">
        <v>140</v>
      </c>
      <c r="BM236" s="184" t="s">
        <v>364</v>
      </c>
    </row>
    <row r="237" s="13" customFormat="1">
      <c r="A237" s="13"/>
      <c r="B237" s="186"/>
      <c r="C237" s="13"/>
      <c r="D237" s="187" t="s">
        <v>142</v>
      </c>
      <c r="E237" s="188" t="s">
        <v>1</v>
      </c>
      <c r="F237" s="189" t="s">
        <v>365</v>
      </c>
      <c r="G237" s="13"/>
      <c r="H237" s="190">
        <v>3.6739999999999999</v>
      </c>
      <c r="I237" s="191"/>
      <c r="J237" s="13"/>
      <c r="K237" s="13"/>
      <c r="L237" s="186"/>
      <c r="M237" s="192"/>
      <c r="N237" s="193"/>
      <c r="O237" s="193"/>
      <c r="P237" s="193"/>
      <c r="Q237" s="193"/>
      <c r="R237" s="193"/>
      <c r="S237" s="193"/>
      <c r="T237" s="19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8" t="s">
        <v>142</v>
      </c>
      <c r="AU237" s="188" t="s">
        <v>86</v>
      </c>
      <c r="AV237" s="13" t="s">
        <v>86</v>
      </c>
      <c r="AW237" s="13" t="s">
        <v>32</v>
      </c>
      <c r="AX237" s="13" t="s">
        <v>84</v>
      </c>
      <c r="AY237" s="188" t="s">
        <v>134</v>
      </c>
    </row>
    <row r="238" s="2" customFormat="1" ht="16.30189" customHeight="1">
      <c r="A238" s="37"/>
      <c r="B238" s="171"/>
      <c r="C238" s="172" t="s">
        <v>366</v>
      </c>
      <c r="D238" s="172" t="s">
        <v>136</v>
      </c>
      <c r="E238" s="173" t="s">
        <v>367</v>
      </c>
      <c r="F238" s="174" t="s">
        <v>368</v>
      </c>
      <c r="G238" s="175" t="s">
        <v>139</v>
      </c>
      <c r="H238" s="176">
        <v>3.8130000000000002</v>
      </c>
      <c r="I238" s="177"/>
      <c r="J238" s="178">
        <f>ROUND(I238*H238,2)</f>
        <v>0</v>
      </c>
      <c r="K238" s="179"/>
      <c r="L238" s="38"/>
      <c r="M238" s="180" t="s">
        <v>1</v>
      </c>
      <c r="N238" s="181" t="s">
        <v>41</v>
      </c>
      <c r="O238" s="76"/>
      <c r="P238" s="182">
        <f>O238*H238</f>
        <v>0</v>
      </c>
      <c r="Q238" s="182">
        <v>0.25591000000000003</v>
      </c>
      <c r="R238" s="182">
        <f>Q238*H238</f>
        <v>0.97578483000000016</v>
      </c>
      <c r="S238" s="182">
        <v>0</v>
      </c>
      <c r="T238" s="183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4" t="s">
        <v>140</v>
      </c>
      <c r="AT238" s="184" t="s">
        <v>136</v>
      </c>
      <c r="AU238" s="184" t="s">
        <v>86</v>
      </c>
      <c r="AY238" s="18" t="s">
        <v>134</v>
      </c>
      <c r="BE238" s="185">
        <f>IF(N238="základní",J238,0)</f>
        <v>0</v>
      </c>
      <c r="BF238" s="185">
        <f>IF(N238="snížená",J238,0)</f>
        <v>0</v>
      </c>
      <c r="BG238" s="185">
        <f>IF(N238="zákl. přenesená",J238,0)</f>
        <v>0</v>
      </c>
      <c r="BH238" s="185">
        <f>IF(N238="sníž. přenesená",J238,0)</f>
        <v>0</v>
      </c>
      <c r="BI238" s="185">
        <f>IF(N238="nulová",J238,0)</f>
        <v>0</v>
      </c>
      <c r="BJ238" s="18" t="s">
        <v>84</v>
      </c>
      <c r="BK238" s="185">
        <f>ROUND(I238*H238,2)</f>
        <v>0</v>
      </c>
      <c r="BL238" s="18" t="s">
        <v>140</v>
      </c>
      <c r="BM238" s="184" t="s">
        <v>369</v>
      </c>
    </row>
    <row r="239" s="13" customFormat="1">
      <c r="A239" s="13"/>
      <c r="B239" s="186"/>
      <c r="C239" s="13"/>
      <c r="D239" s="187" t="s">
        <v>142</v>
      </c>
      <c r="E239" s="188" t="s">
        <v>1</v>
      </c>
      <c r="F239" s="189" t="s">
        <v>370</v>
      </c>
      <c r="G239" s="13"/>
      <c r="H239" s="190">
        <v>3.8130000000000002</v>
      </c>
      <c r="I239" s="191"/>
      <c r="J239" s="13"/>
      <c r="K239" s="13"/>
      <c r="L239" s="186"/>
      <c r="M239" s="192"/>
      <c r="N239" s="193"/>
      <c r="O239" s="193"/>
      <c r="P239" s="193"/>
      <c r="Q239" s="193"/>
      <c r="R239" s="193"/>
      <c r="S239" s="193"/>
      <c r="T239" s="19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8" t="s">
        <v>142</v>
      </c>
      <c r="AU239" s="188" t="s">
        <v>86</v>
      </c>
      <c r="AV239" s="13" t="s">
        <v>86</v>
      </c>
      <c r="AW239" s="13" t="s">
        <v>32</v>
      </c>
      <c r="AX239" s="13" t="s">
        <v>84</v>
      </c>
      <c r="AY239" s="188" t="s">
        <v>134</v>
      </c>
    </row>
    <row r="240" s="2" customFormat="1" ht="16.30189" customHeight="1">
      <c r="A240" s="37"/>
      <c r="B240" s="171"/>
      <c r="C240" s="172" t="s">
        <v>371</v>
      </c>
      <c r="D240" s="172" t="s">
        <v>136</v>
      </c>
      <c r="E240" s="173" t="s">
        <v>372</v>
      </c>
      <c r="F240" s="174" t="s">
        <v>373</v>
      </c>
      <c r="G240" s="175" t="s">
        <v>164</v>
      </c>
      <c r="H240" s="176">
        <v>2.2770000000000001</v>
      </c>
      <c r="I240" s="177"/>
      <c r="J240" s="178">
        <f>ROUND(I240*H240,2)</f>
        <v>0</v>
      </c>
      <c r="K240" s="179"/>
      <c r="L240" s="38"/>
      <c r="M240" s="180" t="s">
        <v>1</v>
      </c>
      <c r="N240" s="181" t="s">
        <v>41</v>
      </c>
      <c r="O240" s="76"/>
      <c r="P240" s="182">
        <f>O240*H240</f>
        <v>0</v>
      </c>
      <c r="Q240" s="182">
        <v>2.45329</v>
      </c>
      <c r="R240" s="182">
        <f>Q240*H240</f>
        <v>5.5861413300000002</v>
      </c>
      <c r="S240" s="182">
        <v>0</v>
      </c>
      <c r="T240" s="183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4" t="s">
        <v>140</v>
      </c>
      <c r="AT240" s="184" t="s">
        <v>136</v>
      </c>
      <c r="AU240" s="184" t="s">
        <v>86</v>
      </c>
      <c r="AY240" s="18" t="s">
        <v>134</v>
      </c>
      <c r="BE240" s="185">
        <f>IF(N240="základní",J240,0)</f>
        <v>0</v>
      </c>
      <c r="BF240" s="185">
        <f>IF(N240="snížená",J240,0)</f>
        <v>0</v>
      </c>
      <c r="BG240" s="185">
        <f>IF(N240="zákl. přenesená",J240,0)</f>
        <v>0</v>
      </c>
      <c r="BH240" s="185">
        <f>IF(N240="sníž. přenesená",J240,0)</f>
        <v>0</v>
      </c>
      <c r="BI240" s="185">
        <f>IF(N240="nulová",J240,0)</f>
        <v>0</v>
      </c>
      <c r="BJ240" s="18" t="s">
        <v>84</v>
      </c>
      <c r="BK240" s="185">
        <f>ROUND(I240*H240,2)</f>
        <v>0</v>
      </c>
      <c r="BL240" s="18" t="s">
        <v>140</v>
      </c>
      <c r="BM240" s="184" t="s">
        <v>374</v>
      </c>
    </row>
    <row r="241" s="13" customFormat="1">
      <c r="A241" s="13"/>
      <c r="B241" s="186"/>
      <c r="C241" s="13"/>
      <c r="D241" s="187" t="s">
        <v>142</v>
      </c>
      <c r="E241" s="188" t="s">
        <v>1</v>
      </c>
      <c r="F241" s="189" t="s">
        <v>375</v>
      </c>
      <c r="G241" s="13"/>
      <c r="H241" s="190">
        <v>2.2770000000000001</v>
      </c>
      <c r="I241" s="191"/>
      <c r="J241" s="13"/>
      <c r="K241" s="13"/>
      <c r="L241" s="186"/>
      <c r="M241" s="192"/>
      <c r="N241" s="193"/>
      <c r="O241" s="193"/>
      <c r="P241" s="193"/>
      <c r="Q241" s="193"/>
      <c r="R241" s="193"/>
      <c r="S241" s="193"/>
      <c r="T241" s="19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8" t="s">
        <v>142</v>
      </c>
      <c r="AU241" s="188" t="s">
        <v>86</v>
      </c>
      <c r="AV241" s="13" t="s">
        <v>86</v>
      </c>
      <c r="AW241" s="13" t="s">
        <v>32</v>
      </c>
      <c r="AX241" s="13" t="s">
        <v>84</v>
      </c>
      <c r="AY241" s="188" t="s">
        <v>134</v>
      </c>
    </row>
    <row r="242" s="2" customFormat="1" ht="16.30189" customHeight="1">
      <c r="A242" s="37"/>
      <c r="B242" s="171"/>
      <c r="C242" s="172" t="s">
        <v>376</v>
      </c>
      <c r="D242" s="172" t="s">
        <v>136</v>
      </c>
      <c r="E242" s="173" t="s">
        <v>377</v>
      </c>
      <c r="F242" s="174" t="s">
        <v>378</v>
      </c>
      <c r="G242" s="175" t="s">
        <v>139</v>
      </c>
      <c r="H242" s="176">
        <v>18.212</v>
      </c>
      <c r="I242" s="177"/>
      <c r="J242" s="178">
        <f>ROUND(I242*H242,2)</f>
        <v>0</v>
      </c>
      <c r="K242" s="179"/>
      <c r="L242" s="38"/>
      <c r="M242" s="180" t="s">
        <v>1</v>
      </c>
      <c r="N242" s="181" t="s">
        <v>41</v>
      </c>
      <c r="O242" s="76"/>
      <c r="P242" s="182">
        <f>O242*H242</f>
        <v>0</v>
      </c>
      <c r="Q242" s="182">
        <v>0.0030899999999999999</v>
      </c>
      <c r="R242" s="182">
        <f>Q242*H242</f>
        <v>0.056275079999999998</v>
      </c>
      <c r="S242" s="182">
        <v>0</v>
      </c>
      <c r="T242" s="18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4" t="s">
        <v>140</v>
      </c>
      <c r="AT242" s="184" t="s">
        <v>136</v>
      </c>
      <c r="AU242" s="184" t="s">
        <v>86</v>
      </c>
      <c r="AY242" s="18" t="s">
        <v>134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18" t="s">
        <v>84</v>
      </c>
      <c r="BK242" s="185">
        <f>ROUND(I242*H242,2)</f>
        <v>0</v>
      </c>
      <c r="BL242" s="18" t="s">
        <v>140</v>
      </c>
      <c r="BM242" s="184" t="s">
        <v>379</v>
      </c>
    </row>
    <row r="243" s="13" customFormat="1">
      <c r="A243" s="13"/>
      <c r="B243" s="186"/>
      <c r="C243" s="13"/>
      <c r="D243" s="187" t="s">
        <v>142</v>
      </c>
      <c r="E243" s="188" t="s">
        <v>1</v>
      </c>
      <c r="F243" s="189" t="s">
        <v>380</v>
      </c>
      <c r="G243" s="13"/>
      <c r="H243" s="190">
        <v>18.212</v>
      </c>
      <c r="I243" s="191"/>
      <c r="J243" s="13"/>
      <c r="K243" s="13"/>
      <c r="L243" s="186"/>
      <c r="M243" s="192"/>
      <c r="N243" s="193"/>
      <c r="O243" s="193"/>
      <c r="P243" s="193"/>
      <c r="Q243" s="193"/>
      <c r="R243" s="193"/>
      <c r="S243" s="193"/>
      <c r="T243" s="19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8" t="s">
        <v>142</v>
      </c>
      <c r="AU243" s="188" t="s">
        <v>86</v>
      </c>
      <c r="AV243" s="13" t="s">
        <v>86</v>
      </c>
      <c r="AW243" s="13" t="s">
        <v>32</v>
      </c>
      <c r="AX243" s="13" t="s">
        <v>84</v>
      </c>
      <c r="AY243" s="188" t="s">
        <v>134</v>
      </c>
    </row>
    <row r="244" s="2" customFormat="1" ht="16.30189" customHeight="1">
      <c r="A244" s="37"/>
      <c r="B244" s="171"/>
      <c r="C244" s="172" t="s">
        <v>381</v>
      </c>
      <c r="D244" s="172" t="s">
        <v>136</v>
      </c>
      <c r="E244" s="173" t="s">
        <v>382</v>
      </c>
      <c r="F244" s="174" t="s">
        <v>383</v>
      </c>
      <c r="G244" s="175" t="s">
        <v>139</v>
      </c>
      <c r="H244" s="176">
        <v>18.212</v>
      </c>
      <c r="I244" s="177"/>
      <c r="J244" s="178">
        <f>ROUND(I244*H244,2)</f>
        <v>0</v>
      </c>
      <c r="K244" s="179"/>
      <c r="L244" s="38"/>
      <c r="M244" s="180" t="s">
        <v>1</v>
      </c>
      <c r="N244" s="181" t="s">
        <v>41</v>
      </c>
      <c r="O244" s="76"/>
      <c r="P244" s="182">
        <f>O244*H244</f>
        <v>0</v>
      </c>
      <c r="Q244" s="182">
        <v>0</v>
      </c>
      <c r="R244" s="182">
        <f>Q244*H244</f>
        <v>0</v>
      </c>
      <c r="S244" s="182">
        <v>0</v>
      </c>
      <c r="T244" s="18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4" t="s">
        <v>140</v>
      </c>
      <c r="AT244" s="184" t="s">
        <v>136</v>
      </c>
      <c r="AU244" s="184" t="s">
        <v>86</v>
      </c>
      <c r="AY244" s="18" t="s">
        <v>134</v>
      </c>
      <c r="BE244" s="185">
        <f>IF(N244="základní",J244,0)</f>
        <v>0</v>
      </c>
      <c r="BF244" s="185">
        <f>IF(N244="snížená",J244,0)</f>
        <v>0</v>
      </c>
      <c r="BG244" s="185">
        <f>IF(N244="zákl. přenesená",J244,0)</f>
        <v>0</v>
      </c>
      <c r="BH244" s="185">
        <f>IF(N244="sníž. přenesená",J244,0)</f>
        <v>0</v>
      </c>
      <c r="BI244" s="185">
        <f>IF(N244="nulová",J244,0)</f>
        <v>0</v>
      </c>
      <c r="BJ244" s="18" t="s">
        <v>84</v>
      </c>
      <c r="BK244" s="185">
        <f>ROUND(I244*H244,2)</f>
        <v>0</v>
      </c>
      <c r="BL244" s="18" t="s">
        <v>140</v>
      </c>
      <c r="BM244" s="184" t="s">
        <v>384</v>
      </c>
    </row>
    <row r="245" s="2" customFormat="1" ht="16.30189" customHeight="1">
      <c r="A245" s="37"/>
      <c r="B245" s="171"/>
      <c r="C245" s="172" t="s">
        <v>385</v>
      </c>
      <c r="D245" s="172" t="s">
        <v>136</v>
      </c>
      <c r="E245" s="173" t="s">
        <v>386</v>
      </c>
      <c r="F245" s="174" t="s">
        <v>387</v>
      </c>
      <c r="G245" s="175" t="s">
        <v>139</v>
      </c>
      <c r="H245" s="176">
        <v>18.212</v>
      </c>
      <c r="I245" s="177"/>
      <c r="J245" s="178">
        <f>ROUND(I245*H245,2)</f>
        <v>0</v>
      </c>
      <c r="K245" s="179"/>
      <c r="L245" s="38"/>
      <c r="M245" s="180" t="s">
        <v>1</v>
      </c>
      <c r="N245" s="181" t="s">
        <v>41</v>
      </c>
      <c r="O245" s="76"/>
      <c r="P245" s="182">
        <f>O245*H245</f>
        <v>0</v>
      </c>
      <c r="Q245" s="182">
        <v>0.0028999999999999998</v>
      </c>
      <c r="R245" s="182">
        <f>Q245*H245</f>
        <v>0.052814799999999995</v>
      </c>
      <c r="S245" s="182">
        <v>0</v>
      </c>
      <c r="T245" s="18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4" t="s">
        <v>140</v>
      </c>
      <c r="AT245" s="184" t="s">
        <v>136</v>
      </c>
      <c r="AU245" s="184" t="s">
        <v>86</v>
      </c>
      <c r="AY245" s="18" t="s">
        <v>134</v>
      </c>
      <c r="BE245" s="185">
        <f>IF(N245="základní",J245,0)</f>
        <v>0</v>
      </c>
      <c r="BF245" s="185">
        <f>IF(N245="snížená",J245,0)</f>
        <v>0</v>
      </c>
      <c r="BG245" s="185">
        <f>IF(N245="zákl. přenesená",J245,0)</f>
        <v>0</v>
      </c>
      <c r="BH245" s="185">
        <f>IF(N245="sníž. přenesená",J245,0)</f>
        <v>0</v>
      </c>
      <c r="BI245" s="185">
        <f>IF(N245="nulová",J245,0)</f>
        <v>0</v>
      </c>
      <c r="BJ245" s="18" t="s">
        <v>84</v>
      </c>
      <c r="BK245" s="185">
        <f>ROUND(I245*H245,2)</f>
        <v>0</v>
      </c>
      <c r="BL245" s="18" t="s">
        <v>140</v>
      </c>
      <c r="BM245" s="184" t="s">
        <v>388</v>
      </c>
    </row>
    <row r="246" s="2" customFormat="1" ht="16.30189" customHeight="1">
      <c r="A246" s="37"/>
      <c r="B246" s="171"/>
      <c r="C246" s="172" t="s">
        <v>389</v>
      </c>
      <c r="D246" s="172" t="s">
        <v>136</v>
      </c>
      <c r="E246" s="173" t="s">
        <v>390</v>
      </c>
      <c r="F246" s="174" t="s">
        <v>391</v>
      </c>
      <c r="G246" s="175" t="s">
        <v>200</v>
      </c>
      <c r="H246" s="176">
        <v>0.36399999999999999</v>
      </c>
      <c r="I246" s="177"/>
      <c r="J246" s="178">
        <f>ROUND(I246*H246,2)</f>
        <v>0</v>
      </c>
      <c r="K246" s="179"/>
      <c r="L246" s="38"/>
      <c r="M246" s="180" t="s">
        <v>1</v>
      </c>
      <c r="N246" s="181" t="s">
        <v>41</v>
      </c>
      <c r="O246" s="76"/>
      <c r="P246" s="182">
        <f>O246*H246</f>
        <v>0</v>
      </c>
      <c r="Q246" s="182">
        <v>1.0519700000000001</v>
      </c>
      <c r="R246" s="182">
        <f>Q246*H246</f>
        <v>0.38291708000000002</v>
      </c>
      <c r="S246" s="182">
        <v>0</v>
      </c>
      <c r="T246" s="183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4" t="s">
        <v>140</v>
      </c>
      <c r="AT246" s="184" t="s">
        <v>136</v>
      </c>
      <c r="AU246" s="184" t="s">
        <v>86</v>
      </c>
      <c r="AY246" s="18" t="s">
        <v>134</v>
      </c>
      <c r="BE246" s="185">
        <f>IF(N246="základní",J246,0)</f>
        <v>0</v>
      </c>
      <c r="BF246" s="185">
        <f>IF(N246="snížená",J246,0)</f>
        <v>0</v>
      </c>
      <c r="BG246" s="185">
        <f>IF(N246="zákl. přenesená",J246,0)</f>
        <v>0</v>
      </c>
      <c r="BH246" s="185">
        <f>IF(N246="sníž. přenesená",J246,0)</f>
        <v>0</v>
      </c>
      <c r="BI246" s="185">
        <f>IF(N246="nulová",J246,0)</f>
        <v>0</v>
      </c>
      <c r="BJ246" s="18" t="s">
        <v>84</v>
      </c>
      <c r="BK246" s="185">
        <f>ROUND(I246*H246,2)</f>
        <v>0</v>
      </c>
      <c r="BL246" s="18" t="s">
        <v>140</v>
      </c>
      <c r="BM246" s="184" t="s">
        <v>392</v>
      </c>
    </row>
    <row r="247" s="13" customFormat="1">
      <c r="A247" s="13"/>
      <c r="B247" s="186"/>
      <c r="C247" s="13"/>
      <c r="D247" s="187" t="s">
        <v>142</v>
      </c>
      <c r="E247" s="188" t="s">
        <v>1</v>
      </c>
      <c r="F247" s="189" t="s">
        <v>393</v>
      </c>
      <c r="G247" s="13"/>
      <c r="H247" s="190">
        <v>0.36399999999999999</v>
      </c>
      <c r="I247" s="191"/>
      <c r="J247" s="13"/>
      <c r="K247" s="13"/>
      <c r="L247" s="186"/>
      <c r="M247" s="192"/>
      <c r="N247" s="193"/>
      <c r="O247" s="193"/>
      <c r="P247" s="193"/>
      <c r="Q247" s="193"/>
      <c r="R247" s="193"/>
      <c r="S247" s="193"/>
      <c r="T247" s="19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8" t="s">
        <v>142</v>
      </c>
      <c r="AU247" s="188" t="s">
        <v>86</v>
      </c>
      <c r="AV247" s="13" t="s">
        <v>86</v>
      </c>
      <c r="AW247" s="13" t="s">
        <v>32</v>
      </c>
      <c r="AX247" s="13" t="s">
        <v>84</v>
      </c>
      <c r="AY247" s="188" t="s">
        <v>134</v>
      </c>
    </row>
    <row r="248" s="2" customFormat="1" ht="16.30189" customHeight="1">
      <c r="A248" s="37"/>
      <c r="B248" s="171"/>
      <c r="C248" s="172" t="s">
        <v>394</v>
      </c>
      <c r="D248" s="172" t="s">
        <v>136</v>
      </c>
      <c r="E248" s="173" t="s">
        <v>395</v>
      </c>
      <c r="F248" s="174" t="s">
        <v>396</v>
      </c>
      <c r="G248" s="175" t="s">
        <v>139</v>
      </c>
      <c r="H248" s="176">
        <v>5.5</v>
      </c>
      <c r="I248" s="177"/>
      <c r="J248" s="178">
        <f>ROUND(I248*H248,2)</f>
        <v>0</v>
      </c>
      <c r="K248" s="179"/>
      <c r="L248" s="38"/>
      <c r="M248" s="180" t="s">
        <v>1</v>
      </c>
      <c r="N248" s="181" t="s">
        <v>41</v>
      </c>
      <c r="O248" s="76"/>
      <c r="P248" s="182">
        <f>O248*H248</f>
        <v>0</v>
      </c>
      <c r="Q248" s="182">
        <v>0.083409999999999998</v>
      </c>
      <c r="R248" s="182">
        <f>Q248*H248</f>
        <v>0.45875499999999997</v>
      </c>
      <c r="S248" s="182">
        <v>0</v>
      </c>
      <c r="T248" s="183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4" t="s">
        <v>140</v>
      </c>
      <c r="AT248" s="184" t="s">
        <v>136</v>
      </c>
      <c r="AU248" s="184" t="s">
        <v>86</v>
      </c>
      <c r="AY248" s="18" t="s">
        <v>134</v>
      </c>
      <c r="BE248" s="185">
        <f>IF(N248="základní",J248,0)</f>
        <v>0</v>
      </c>
      <c r="BF248" s="185">
        <f>IF(N248="snížená",J248,0)</f>
        <v>0</v>
      </c>
      <c r="BG248" s="185">
        <f>IF(N248="zákl. přenesená",J248,0)</f>
        <v>0</v>
      </c>
      <c r="BH248" s="185">
        <f>IF(N248="sníž. přenesená",J248,0)</f>
        <v>0</v>
      </c>
      <c r="BI248" s="185">
        <f>IF(N248="nulová",J248,0)</f>
        <v>0</v>
      </c>
      <c r="BJ248" s="18" t="s">
        <v>84</v>
      </c>
      <c r="BK248" s="185">
        <f>ROUND(I248*H248,2)</f>
        <v>0</v>
      </c>
      <c r="BL248" s="18" t="s">
        <v>140</v>
      </c>
      <c r="BM248" s="184" t="s">
        <v>397</v>
      </c>
    </row>
    <row r="249" s="13" customFormat="1">
      <c r="A249" s="13"/>
      <c r="B249" s="186"/>
      <c r="C249" s="13"/>
      <c r="D249" s="187" t="s">
        <v>142</v>
      </c>
      <c r="E249" s="188" t="s">
        <v>1</v>
      </c>
      <c r="F249" s="189" t="s">
        <v>398</v>
      </c>
      <c r="G249" s="13"/>
      <c r="H249" s="190">
        <v>5.5</v>
      </c>
      <c r="I249" s="191"/>
      <c r="J249" s="13"/>
      <c r="K249" s="13"/>
      <c r="L249" s="186"/>
      <c r="M249" s="192"/>
      <c r="N249" s="193"/>
      <c r="O249" s="193"/>
      <c r="P249" s="193"/>
      <c r="Q249" s="193"/>
      <c r="R249" s="193"/>
      <c r="S249" s="193"/>
      <c r="T249" s="19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8" t="s">
        <v>142</v>
      </c>
      <c r="AU249" s="188" t="s">
        <v>86</v>
      </c>
      <c r="AV249" s="13" t="s">
        <v>86</v>
      </c>
      <c r="AW249" s="13" t="s">
        <v>32</v>
      </c>
      <c r="AX249" s="13" t="s">
        <v>84</v>
      </c>
      <c r="AY249" s="188" t="s">
        <v>134</v>
      </c>
    </row>
    <row r="250" s="12" customFormat="1" ht="22.8" customHeight="1">
      <c r="A250" s="12"/>
      <c r="B250" s="158"/>
      <c r="C250" s="12"/>
      <c r="D250" s="159" t="s">
        <v>75</v>
      </c>
      <c r="E250" s="169" t="s">
        <v>140</v>
      </c>
      <c r="F250" s="169" t="s">
        <v>399</v>
      </c>
      <c r="G250" s="12"/>
      <c r="H250" s="12"/>
      <c r="I250" s="161"/>
      <c r="J250" s="170">
        <f>BK250</f>
        <v>0</v>
      </c>
      <c r="K250" s="12"/>
      <c r="L250" s="158"/>
      <c r="M250" s="163"/>
      <c r="N250" s="164"/>
      <c r="O250" s="164"/>
      <c r="P250" s="165">
        <f>SUM(P251:P255)</f>
        <v>0</v>
      </c>
      <c r="Q250" s="164"/>
      <c r="R250" s="165">
        <f>SUM(R251:R255)</f>
        <v>2.8115522999999998</v>
      </c>
      <c r="S250" s="164"/>
      <c r="T250" s="166">
        <f>SUM(T251:T255)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59" t="s">
        <v>84</v>
      </c>
      <c r="AT250" s="167" t="s">
        <v>75</v>
      </c>
      <c r="AU250" s="167" t="s">
        <v>84</v>
      </c>
      <c r="AY250" s="159" t="s">
        <v>134</v>
      </c>
      <c r="BK250" s="168">
        <f>SUM(BK251:BK255)</f>
        <v>0</v>
      </c>
    </row>
    <row r="251" s="2" customFormat="1" ht="16.30189" customHeight="1">
      <c r="A251" s="37"/>
      <c r="B251" s="171"/>
      <c r="C251" s="172" t="s">
        <v>400</v>
      </c>
      <c r="D251" s="172" t="s">
        <v>136</v>
      </c>
      <c r="E251" s="173" t="s">
        <v>401</v>
      </c>
      <c r="F251" s="174" t="s">
        <v>402</v>
      </c>
      <c r="G251" s="175" t="s">
        <v>164</v>
      </c>
      <c r="H251" s="176">
        <v>1.0980000000000001</v>
      </c>
      <c r="I251" s="177"/>
      <c r="J251" s="178">
        <f>ROUND(I251*H251,2)</f>
        <v>0</v>
      </c>
      <c r="K251" s="179"/>
      <c r="L251" s="38"/>
      <c r="M251" s="180" t="s">
        <v>1</v>
      </c>
      <c r="N251" s="181" t="s">
        <v>41</v>
      </c>
      <c r="O251" s="76"/>
      <c r="P251" s="182">
        <f>O251*H251</f>
        <v>0</v>
      </c>
      <c r="Q251" s="182">
        <v>2.5019499999999999</v>
      </c>
      <c r="R251" s="182">
        <f>Q251*H251</f>
        <v>2.7471410999999999</v>
      </c>
      <c r="S251" s="182">
        <v>0</v>
      </c>
      <c r="T251" s="18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4" t="s">
        <v>140</v>
      </c>
      <c r="AT251" s="184" t="s">
        <v>136</v>
      </c>
      <c r="AU251" s="184" t="s">
        <v>86</v>
      </c>
      <c r="AY251" s="18" t="s">
        <v>134</v>
      </c>
      <c r="BE251" s="185">
        <f>IF(N251="základní",J251,0)</f>
        <v>0</v>
      </c>
      <c r="BF251" s="185">
        <f>IF(N251="snížená",J251,0)</f>
        <v>0</v>
      </c>
      <c r="BG251" s="185">
        <f>IF(N251="zákl. přenesená",J251,0)</f>
        <v>0</v>
      </c>
      <c r="BH251" s="185">
        <f>IF(N251="sníž. přenesená",J251,0)</f>
        <v>0</v>
      </c>
      <c r="BI251" s="185">
        <f>IF(N251="nulová",J251,0)</f>
        <v>0</v>
      </c>
      <c r="BJ251" s="18" t="s">
        <v>84</v>
      </c>
      <c r="BK251" s="185">
        <f>ROUND(I251*H251,2)</f>
        <v>0</v>
      </c>
      <c r="BL251" s="18" t="s">
        <v>140</v>
      </c>
      <c r="BM251" s="184" t="s">
        <v>403</v>
      </c>
    </row>
    <row r="252" s="13" customFormat="1">
      <c r="A252" s="13"/>
      <c r="B252" s="186"/>
      <c r="C252" s="13"/>
      <c r="D252" s="187" t="s">
        <v>142</v>
      </c>
      <c r="E252" s="188" t="s">
        <v>1</v>
      </c>
      <c r="F252" s="189" t="s">
        <v>404</v>
      </c>
      <c r="G252" s="13"/>
      <c r="H252" s="190">
        <v>1.0980000000000001</v>
      </c>
      <c r="I252" s="191"/>
      <c r="J252" s="13"/>
      <c r="K252" s="13"/>
      <c r="L252" s="186"/>
      <c r="M252" s="192"/>
      <c r="N252" s="193"/>
      <c r="O252" s="193"/>
      <c r="P252" s="193"/>
      <c r="Q252" s="193"/>
      <c r="R252" s="193"/>
      <c r="S252" s="193"/>
      <c r="T252" s="19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8" t="s">
        <v>142</v>
      </c>
      <c r="AU252" s="188" t="s">
        <v>86</v>
      </c>
      <c r="AV252" s="13" t="s">
        <v>86</v>
      </c>
      <c r="AW252" s="13" t="s">
        <v>32</v>
      </c>
      <c r="AX252" s="13" t="s">
        <v>84</v>
      </c>
      <c r="AY252" s="188" t="s">
        <v>134</v>
      </c>
    </row>
    <row r="253" s="2" customFormat="1" ht="16.30189" customHeight="1">
      <c r="A253" s="37"/>
      <c r="B253" s="171"/>
      <c r="C253" s="172" t="s">
        <v>405</v>
      </c>
      <c r="D253" s="172" t="s">
        <v>136</v>
      </c>
      <c r="E253" s="173" t="s">
        <v>406</v>
      </c>
      <c r="F253" s="174" t="s">
        <v>407</v>
      </c>
      <c r="G253" s="175" t="s">
        <v>139</v>
      </c>
      <c r="H253" s="176">
        <v>4.9699999999999998</v>
      </c>
      <c r="I253" s="177"/>
      <c r="J253" s="178">
        <f>ROUND(I253*H253,2)</f>
        <v>0</v>
      </c>
      <c r="K253" s="179"/>
      <c r="L253" s="38"/>
      <c r="M253" s="180" t="s">
        <v>1</v>
      </c>
      <c r="N253" s="181" t="s">
        <v>41</v>
      </c>
      <c r="O253" s="76"/>
      <c r="P253" s="182">
        <f>O253*H253</f>
        <v>0</v>
      </c>
      <c r="Q253" s="182">
        <v>0.012959999999999999</v>
      </c>
      <c r="R253" s="182">
        <f>Q253*H253</f>
        <v>0.064411199999999988</v>
      </c>
      <c r="S253" s="182">
        <v>0</v>
      </c>
      <c r="T253" s="18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4" t="s">
        <v>140</v>
      </c>
      <c r="AT253" s="184" t="s">
        <v>136</v>
      </c>
      <c r="AU253" s="184" t="s">
        <v>86</v>
      </c>
      <c r="AY253" s="18" t="s">
        <v>134</v>
      </c>
      <c r="BE253" s="185">
        <f>IF(N253="základní",J253,0)</f>
        <v>0</v>
      </c>
      <c r="BF253" s="185">
        <f>IF(N253="snížená",J253,0)</f>
        <v>0</v>
      </c>
      <c r="BG253" s="185">
        <f>IF(N253="zákl. přenesená",J253,0)</f>
        <v>0</v>
      </c>
      <c r="BH253" s="185">
        <f>IF(N253="sníž. přenesená",J253,0)</f>
        <v>0</v>
      </c>
      <c r="BI253" s="185">
        <f>IF(N253="nulová",J253,0)</f>
        <v>0</v>
      </c>
      <c r="BJ253" s="18" t="s">
        <v>84</v>
      </c>
      <c r="BK253" s="185">
        <f>ROUND(I253*H253,2)</f>
        <v>0</v>
      </c>
      <c r="BL253" s="18" t="s">
        <v>140</v>
      </c>
      <c r="BM253" s="184" t="s">
        <v>408</v>
      </c>
    </row>
    <row r="254" s="13" customFormat="1">
      <c r="A254" s="13"/>
      <c r="B254" s="186"/>
      <c r="C254" s="13"/>
      <c r="D254" s="187" t="s">
        <v>142</v>
      </c>
      <c r="E254" s="188" t="s">
        <v>1</v>
      </c>
      <c r="F254" s="189" t="s">
        <v>409</v>
      </c>
      <c r="G254" s="13"/>
      <c r="H254" s="190">
        <v>4.9699999999999998</v>
      </c>
      <c r="I254" s="191"/>
      <c r="J254" s="13"/>
      <c r="K254" s="13"/>
      <c r="L254" s="186"/>
      <c r="M254" s="192"/>
      <c r="N254" s="193"/>
      <c r="O254" s="193"/>
      <c r="P254" s="193"/>
      <c r="Q254" s="193"/>
      <c r="R254" s="193"/>
      <c r="S254" s="193"/>
      <c r="T254" s="19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8" t="s">
        <v>142</v>
      </c>
      <c r="AU254" s="188" t="s">
        <v>86</v>
      </c>
      <c r="AV254" s="13" t="s">
        <v>86</v>
      </c>
      <c r="AW254" s="13" t="s">
        <v>32</v>
      </c>
      <c r="AX254" s="13" t="s">
        <v>84</v>
      </c>
      <c r="AY254" s="188" t="s">
        <v>134</v>
      </c>
    </row>
    <row r="255" s="2" customFormat="1" ht="16.30189" customHeight="1">
      <c r="A255" s="37"/>
      <c r="B255" s="171"/>
      <c r="C255" s="172" t="s">
        <v>410</v>
      </c>
      <c r="D255" s="172" t="s">
        <v>136</v>
      </c>
      <c r="E255" s="173" t="s">
        <v>411</v>
      </c>
      <c r="F255" s="174" t="s">
        <v>412</v>
      </c>
      <c r="G255" s="175" t="s">
        <v>139</v>
      </c>
      <c r="H255" s="176">
        <v>4.9699999999999998</v>
      </c>
      <c r="I255" s="177"/>
      <c r="J255" s="178">
        <f>ROUND(I255*H255,2)</f>
        <v>0</v>
      </c>
      <c r="K255" s="179"/>
      <c r="L255" s="38"/>
      <c r="M255" s="180" t="s">
        <v>1</v>
      </c>
      <c r="N255" s="181" t="s">
        <v>41</v>
      </c>
      <c r="O255" s="76"/>
      <c r="P255" s="182">
        <f>O255*H255</f>
        <v>0</v>
      </c>
      <c r="Q255" s="182">
        <v>0</v>
      </c>
      <c r="R255" s="182">
        <f>Q255*H255</f>
        <v>0</v>
      </c>
      <c r="S255" s="182">
        <v>0</v>
      </c>
      <c r="T255" s="18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4" t="s">
        <v>140</v>
      </c>
      <c r="AT255" s="184" t="s">
        <v>136</v>
      </c>
      <c r="AU255" s="184" t="s">
        <v>86</v>
      </c>
      <c r="AY255" s="18" t="s">
        <v>134</v>
      </c>
      <c r="BE255" s="185">
        <f>IF(N255="základní",J255,0)</f>
        <v>0</v>
      </c>
      <c r="BF255" s="185">
        <f>IF(N255="snížená",J255,0)</f>
        <v>0</v>
      </c>
      <c r="BG255" s="185">
        <f>IF(N255="zákl. přenesená",J255,0)</f>
        <v>0</v>
      </c>
      <c r="BH255" s="185">
        <f>IF(N255="sníž. přenesená",J255,0)</f>
        <v>0</v>
      </c>
      <c r="BI255" s="185">
        <f>IF(N255="nulová",J255,0)</f>
        <v>0</v>
      </c>
      <c r="BJ255" s="18" t="s">
        <v>84</v>
      </c>
      <c r="BK255" s="185">
        <f>ROUND(I255*H255,2)</f>
        <v>0</v>
      </c>
      <c r="BL255" s="18" t="s">
        <v>140</v>
      </c>
      <c r="BM255" s="184" t="s">
        <v>413</v>
      </c>
    </row>
    <row r="256" s="12" customFormat="1" ht="22.8" customHeight="1">
      <c r="A256" s="12"/>
      <c r="B256" s="158"/>
      <c r="C256" s="12"/>
      <c r="D256" s="159" t="s">
        <v>75</v>
      </c>
      <c r="E256" s="169" t="s">
        <v>157</v>
      </c>
      <c r="F256" s="169" t="s">
        <v>414</v>
      </c>
      <c r="G256" s="12"/>
      <c r="H256" s="12"/>
      <c r="I256" s="161"/>
      <c r="J256" s="170">
        <f>BK256</f>
        <v>0</v>
      </c>
      <c r="K256" s="12"/>
      <c r="L256" s="158"/>
      <c r="M256" s="163"/>
      <c r="N256" s="164"/>
      <c r="O256" s="164"/>
      <c r="P256" s="165">
        <f>SUM(P257:P261)</f>
        <v>0</v>
      </c>
      <c r="Q256" s="164"/>
      <c r="R256" s="165">
        <f>SUM(R257:R261)</f>
        <v>0.086400000000000005</v>
      </c>
      <c r="S256" s="164"/>
      <c r="T256" s="166">
        <f>SUM(T257:T261)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159" t="s">
        <v>84</v>
      </c>
      <c r="AT256" s="167" t="s">
        <v>75</v>
      </c>
      <c r="AU256" s="167" t="s">
        <v>84</v>
      </c>
      <c r="AY256" s="159" t="s">
        <v>134</v>
      </c>
      <c r="BK256" s="168">
        <f>SUM(BK257:BK261)</f>
        <v>0</v>
      </c>
    </row>
    <row r="257" s="2" customFormat="1" ht="16.30189" customHeight="1">
      <c r="A257" s="37"/>
      <c r="B257" s="171"/>
      <c r="C257" s="172" t="s">
        <v>415</v>
      </c>
      <c r="D257" s="172" t="s">
        <v>136</v>
      </c>
      <c r="E257" s="173" t="s">
        <v>416</v>
      </c>
      <c r="F257" s="174" t="s">
        <v>417</v>
      </c>
      <c r="G257" s="175" t="s">
        <v>139</v>
      </c>
      <c r="H257" s="176">
        <v>38</v>
      </c>
      <c r="I257" s="177"/>
      <c r="J257" s="178">
        <f>ROUND(I257*H257,2)</f>
        <v>0</v>
      </c>
      <c r="K257" s="179"/>
      <c r="L257" s="38"/>
      <c r="M257" s="180" t="s">
        <v>1</v>
      </c>
      <c r="N257" s="181" t="s">
        <v>41</v>
      </c>
      <c r="O257" s="76"/>
      <c r="P257" s="182">
        <f>O257*H257</f>
        <v>0</v>
      </c>
      <c r="Q257" s="182">
        <v>0</v>
      </c>
      <c r="R257" s="182">
        <f>Q257*H257</f>
        <v>0</v>
      </c>
      <c r="S257" s="182">
        <v>0</v>
      </c>
      <c r="T257" s="18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4" t="s">
        <v>140</v>
      </c>
      <c r="AT257" s="184" t="s">
        <v>136</v>
      </c>
      <c r="AU257" s="184" t="s">
        <v>86</v>
      </c>
      <c r="AY257" s="18" t="s">
        <v>134</v>
      </c>
      <c r="BE257" s="185">
        <f>IF(N257="základní",J257,0)</f>
        <v>0</v>
      </c>
      <c r="BF257" s="185">
        <f>IF(N257="snížená",J257,0)</f>
        <v>0</v>
      </c>
      <c r="BG257" s="185">
        <f>IF(N257="zákl. přenesená",J257,0)</f>
        <v>0</v>
      </c>
      <c r="BH257" s="185">
        <f>IF(N257="sníž. přenesená",J257,0)</f>
        <v>0</v>
      </c>
      <c r="BI257" s="185">
        <f>IF(N257="nulová",J257,0)</f>
        <v>0</v>
      </c>
      <c r="BJ257" s="18" t="s">
        <v>84</v>
      </c>
      <c r="BK257" s="185">
        <f>ROUND(I257*H257,2)</f>
        <v>0</v>
      </c>
      <c r="BL257" s="18" t="s">
        <v>140</v>
      </c>
      <c r="BM257" s="184" t="s">
        <v>418</v>
      </c>
    </row>
    <row r="258" s="13" customFormat="1">
      <c r="A258" s="13"/>
      <c r="B258" s="186"/>
      <c r="C258" s="13"/>
      <c r="D258" s="187" t="s">
        <v>142</v>
      </c>
      <c r="E258" s="188" t="s">
        <v>1</v>
      </c>
      <c r="F258" s="189" t="s">
        <v>419</v>
      </c>
      <c r="G258" s="13"/>
      <c r="H258" s="190">
        <v>38</v>
      </c>
      <c r="I258" s="191"/>
      <c r="J258" s="13"/>
      <c r="K258" s="13"/>
      <c r="L258" s="186"/>
      <c r="M258" s="192"/>
      <c r="N258" s="193"/>
      <c r="O258" s="193"/>
      <c r="P258" s="193"/>
      <c r="Q258" s="193"/>
      <c r="R258" s="193"/>
      <c r="S258" s="193"/>
      <c r="T258" s="19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8" t="s">
        <v>142</v>
      </c>
      <c r="AU258" s="188" t="s">
        <v>86</v>
      </c>
      <c r="AV258" s="13" t="s">
        <v>86</v>
      </c>
      <c r="AW258" s="13" t="s">
        <v>32</v>
      </c>
      <c r="AX258" s="13" t="s">
        <v>84</v>
      </c>
      <c r="AY258" s="188" t="s">
        <v>134</v>
      </c>
    </row>
    <row r="259" s="2" customFormat="1" ht="21.0566" customHeight="1">
      <c r="A259" s="37"/>
      <c r="B259" s="171"/>
      <c r="C259" s="172" t="s">
        <v>420</v>
      </c>
      <c r="D259" s="172" t="s">
        <v>136</v>
      </c>
      <c r="E259" s="173" t="s">
        <v>421</v>
      </c>
      <c r="F259" s="174" t="s">
        <v>422</v>
      </c>
      <c r="G259" s="175" t="s">
        <v>139</v>
      </c>
      <c r="H259" s="176">
        <v>38</v>
      </c>
      <c r="I259" s="177"/>
      <c r="J259" s="178">
        <f>ROUND(I259*H259,2)</f>
        <v>0</v>
      </c>
      <c r="K259" s="179"/>
      <c r="L259" s="38"/>
      <c r="M259" s="180" t="s">
        <v>1</v>
      </c>
      <c r="N259" s="181" t="s">
        <v>41</v>
      </c>
      <c r="O259" s="76"/>
      <c r="P259" s="182">
        <f>O259*H259</f>
        <v>0</v>
      </c>
      <c r="Q259" s="182">
        <v>0</v>
      </c>
      <c r="R259" s="182">
        <f>Q259*H259</f>
        <v>0</v>
      </c>
      <c r="S259" s="182">
        <v>0</v>
      </c>
      <c r="T259" s="18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4" t="s">
        <v>140</v>
      </c>
      <c r="AT259" s="184" t="s">
        <v>136</v>
      </c>
      <c r="AU259" s="184" t="s">
        <v>86</v>
      </c>
      <c r="AY259" s="18" t="s">
        <v>134</v>
      </c>
      <c r="BE259" s="185">
        <f>IF(N259="základní",J259,0)</f>
        <v>0</v>
      </c>
      <c r="BF259" s="185">
        <f>IF(N259="snížená",J259,0)</f>
        <v>0</v>
      </c>
      <c r="BG259" s="185">
        <f>IF(N259="zákl. přenesená",J259,0)</f>
        <v>0</v>
      </c>
      <c r="BH259" s="185">
        <f>IF(N259="sníž. přenesená",J259,0)</f>
        <v>0</v>
      </c>
      <c r="BI259" s="185">
        <f>IF(N259="nulová",J259,0)</f>
        <v>0</v>
      </c>
      <c r="BJ259" s="18" t="s">
        <v>84</v>
      </c>
      <c r="BK259" s="185">
        <f>ROUND(I259*H259,2)</f>
        <v>0</v>
      </c>
      <c r="BL259" s="18" t="s">
        <v>140</v>
      </c>
      <c r="BM259" s="184" t="s">
        <v>423</v>
      </c>
    </row>
    <row r="260" s="2" customFormat="1" ht="16.30189" customHeight="1">
      <c r="A260" s="37"/>
      <c r="B260" s="171"/>
      <c r="C260" s="172" t="s">
        <v>424</v>
      </c>
      <c r="D260" s="172" t="s">
        <v>136</v>
      </c>
      <c r="E260" s="173" t="s">
        <v>425</v>
      </c>
      <c r="F260" s="174" t="s">
        <v>426</v>
      </c>
      <c r="G260" s="175" t="s">
        <v>139</v>
      </c>
      <c r="H260" s="176">
        <v>38</v>
      </c>
      <c r="I260" s="177"/>
      <c r="J260" s="178">
        <f>ROUND(I260*H260,2)</f>
        <v>0</v>
      </c>
      <c r="K260" s="179"/>
      <c r="L260" s="38"/>
      <c r="M260" s="180" t="s">
        <v>1</v>
      </c>
      <c r="N260" s="181" t="s">
        <v>41</v>
      </c>
      <c r="O260" s="76"/>
      <c r="P260" s="182">
        <f>O260*H260</f>
        <v>0</v>
      </c>
      <c r="Q260" s="182">
        <v>0</v>
      </c>
      <c r="R260" s="182">
        <f>Q260*H260</f>
        <v>0</v>
      </c>
      <c r="S260" s="182">
        <v>0</v>
      </c>
      <c r="T260" s="18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4" t="s">
        <v>140</v>
      </c>
      <c r="AT260" s="184" t="s">
        <v>136</v>
      </c>
      <c r="AU260" s="184" t="s">
        <v>86</v>
      </c>
      <c r="AY260" s="18" t="s">
        <v>134</v>
      </c>
      <c r="BE260" s="185">
        <f>IF(N260="základní",J260,0)</f>
        <v>0</v>
      </c>
      <c r="BF260" s="185">
        <f>IF(N260="snížená",J260,0)</f>
        <v>0</v>
      </c>
      <c r="BG260" s="185">
        <f>IF(N260="zákl. přenesená",J260,0)</f>
        <v>0</v>
      </c>
      <c r="BH260" s="185">
        <f>IF(N260="sníž. přenesená",J260,0)</f>
        <v>0</v>
      </c>
      <c r="BI260" s="185">
        <f>IF(N260="nulová",J260,0)</f>
        <v>0</v>
      </c>
      <c r="BJ260" s="18" t="s">
        <v>84</v>
      </c>
      <c r="BK260" s="185">
        <f>ROUND(I260*H260,2)</f>
        <v>0</v>
      </c>
      <c r="BL260" s="18" t="s">
        <v>140</v>
      </c>
      <c r="BM260" s="184" t="s">
        <v>427</v>
      </c>
    </row>
    <row r="261" s="2" customFormat="1" ht="16.30189" customHeight="1">
      <c r="A261" s="37"/>
      <c r="B261" s="171"/>
      <c r="C261" s="172" t="s">
        <v>428</v>
      </c>
      <c r="D261" s="172" t="s">
        <v>136</v>
      </c>
      <c r="E261" s="173" t="s">
        <v>429</v>
      </c>
      <c r="F261" s="174" t="s">
        <v>430</v>
      </c>
      <c r="G261" s="175" t="s">
        <v>431</v>
      </c>
      <c r="H261" s="176">
        <v>24</v>
      </c>
      <c r="I261" s="177"/>
      <c r="J261" s="178">
        <f>ROUND(I261*H261,2)</f>
        <v>0</v>
      </c>
      <c r="K261" s="179"/>
      <c r="L261" s="38"/>
      <c r="M261" s="180" t="s">
        <v>1</v>
      </c>
      <c r="N261" s="181" t="s">
        <v>41</v>
      </c>
      <c r="O261" s="76"/>
      <c r="P261" s="182">
        <f>O261*H261</f>
        <v>0</v>
      </c>
      <c r="Q261" s="182">
        <v>0.0035999999999999999</v>
      </c>
      <c r="R261" s="182">
        <f>Q261*H261</f>
        <v>0.086400000000000005</v>
      </c>
      <c r="S261" s="182">
        <v>0</v>
      </c>
      <c r="T261" s="18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4" t="s">
        <v>140</v>
      </c>
      <c r="AT261" s="184" t="s">
        <v>136</v>
      </c>
      <c r="AU261" s="184" t="s">
        <v>86</v>
      </c>
      <c r="AY261" s="18" t="s">
        <v>134</v>
      </c>
      <c r="BE261" s="185">
        <f>IF(N261="základní",J261,0)</f>
        <v>0</v>
      </c>
      <c r="BF261" s="185">
        <f>IF(N261="snížená",J261,0)</f>
        <v>0</v>
      </c>
      <c r="BG261" s="185">
        <f>IF(N261="zákl. přenesená",J261,0)</f>
        <v>0</v>
      </c>
      <c r="BH261" s="185">
        <f>IF(N261="sníž. přenesená",J261,0)</f>
        <v>0</v>
      </c>
      <c r="BI261" s="185">
        <f>IF(N261="nulová",J261,0)</f>
        <v>0</v>
      </c>
      <c r="BJ261" s="18" t="s">
        <v>84</v>
      </c>
      <c r="BK261" s="185">
        <f>ROUND(I261*H261,2)</f>
        <v>0</v>
      </c>
      <c r="BL261" s="18" t="s">
        <v>140</v>
      </c>
      <c r="BM261" s="184" t="s">
        <v>432</v>
      </c>
    </row>
    <row r="262" s="12" customFormat="1" ht="22.8" customHeight="1">
      <c r="A262" s="12"/>
      <c r="B262" s="158"/>
      <c r="C262" s="12"/>
      <c r="D262" s="159" t="s">
        <v>75</v>
      </c>
      <c r="E262" s="169" t="s">
        <v>161</v>
      </c>
      <c r="F262" s="169" t="s">
        <v>433</v>
      </c>
      <c r="G262" s="12"/>
      <c r="H262" s="12"/>
      <c r="I262" s="161"/>
      <c r="J262" s="170">
        <f>BK262</f>
        <v>0</v>
      </c>
      <c r="K262" s="12"/>
      <c r="L262" s="158"/>
      <c r="M262" s="163"/>
      <c r="N262" s="164"/>
      <c r="O262" s="164"/>
      <c r="P262" s="165">
        <f>SUM(P263:P291)</f>
        <v>0</v>
      </c>
      <c r="Q262" s="164"/>
      <c r="R262" s="165">
        <f>SUM(R263:R291)</f>
        <v>64.770834519999994</v>
      </c>
      <c r="S262" s="164"/>
      <c r="T262" s="166">
        <f>SUM(T263:T291)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9" t="s">
        <v>84</v>
      </c>
      <c r="AT262" s="167" t="s">
        <v>75</v>
      </c>
      <c r="AU262" s="167" t="s">
        <v>84</v>
      </c>
      <c r="AY262" s="159" t="s">
        <v>134</v>
      </c>
      <c r="BK262" s="168">
        <f>SUM(BK263:BK291)</f>
        <v>0</v>
      </c>
    </row>
    <row r="263" s="2" customFormat="1" ht="16.30189" customHeight="1">
      <c r="A263" s="37"/>
      <c r="B263" s="171"/>
      <c r="C263" s="172" t="s">
        <v>434</v>
      </c>
      <c r="D263" s="172" t="s">
        <v>136</v>
      </c>
      <c r="E263" s="173" t="s">
        <v>435</v>
      </c>
      <c r="F263" s="174" t="s">
        <v>436</v>
      </c>
      <c r="G263" s="175" t="s">
        <v>139</v>
      </c>
      <c r="H263" s="176">
        <v>17.457999999999998</v>
      </c>
      <c r="I263" s="177"/>
      <c r="J263" s="178">
        <f>ROUND(I263*H263,2)</f>
        <v>0</v>
      </c>
      <c r="K263" s="179"/>
      <c r="L263" s="38"/>
      <c r="M263" s="180" t="s">
        <v>1</v>
      </c>
      <c r="N263" s="181" t="s">
        <v>41</v>
      </c>
      <c r="O263" s="76"/>
      <c r="P263" s="182">
        <f>O263*H263</f>
        <v>0</v>
      </c>
      <c r="Q263" s="182">
        <v>0.0043800000000000002</v>
      </c>
      <c r="R263" s="182">
        <f>Q263*H263</f>
        <v>0.076466039999999999</v>
      </c>
      <c r="S263" s="182">
        <v>0</v>
      </c>
      <c r="T263" s="18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4" t="s">
        <v>140</v>
      </c>
      <c r="AT263" s="184" t="s">
        <v>136</v>
      </c>
      <c r="AU263" s="184" t="s">
        <v>86</v>
      </c>
      <c r="AY263" s="18" t="s">
        <v>134</v>
      </c>
      <c r="BE263" s="185">
        <f>IF(N263="základní",J263,0)</f>
        <v>0</v>
      </c>
      <c r="BF263" s="185">
        <f>IF(N263="snížená",J263,0)</f>
        <v>0</v>
      </c>
      <c r="BG263" s="185">
        <f>IF(N263="zákl. přenesená",J263,0)</f>
        <v>0</v>
      </c>
      <c r="BH263" s="185">
        <f>IF(N263="sníž. přenesená",J263,0)</f>
        <v>0</v>
      </c>
      <c r="BI263" s="185">
        <f>IF(N263="nulová",J263,0)</f>
        <v>0</v>
      </c>
      <c r="BJ263" s="18" t="s">
        <v>84</v>
      </c>
      <c r="BK263" s="185">
        <f>ROUND(I263*H263,2)</f>
        <v>0</v>
      </c>
      <c r="BL263" s="18" t="s">
        <v>140</v>
      </c>
      <c r="BM263" s="184" t="s">
        <v>437</v>
      </c>
    </row>
    <row r="264" s="13" customFormat="1">
      <c r="A264" s="13"/>
      <c r="B264" s="186"/>
      <c r="C264" s="13"/>
      <c r="D264" s="187" t="s">
        <v>142</v>
      </c>
      <c r="E264" s="188" t="s">
        <v>1</v>
      </c>
      <c r="F264" s="189" t="s">
        <v>438</v>
      </c>
      <c r="G264" s="13"/>
      <c r="H264" s="190">
        <v>4.7699999999999996</v>
      </c>
      <c r="I264" s="191"/>
      <c r="J264" s="13"/>
      <c r="K264" s="13"/>
      <c r="L264" s="186"/>
      <c r="M264" s="192"/>
      <c r="N264" s="193"/>
      <c r="O264" s="193"/>
      <c r="P264" s="193"/>
      <c r="Q264" s="193"/>
      <c r="R264" s="193"/>
      <c r="S264" s="193"/>
      <c r="T264" s="19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8" t="s">
        <v>142</v>
      </c>
      <c r="AU264" s="188" t="s">
        <v>86</v>
      </c>
      <c r="AV264" s="13" t="s">
        <v>86</v>
      </c>
      <c r="AW264" s="13" t="s">
        <v>32</v>
      </c>
      <c r="AX264" s="13" t="s">
        <v>76</v>
      </c>
      <c r="AY264" s="188" t="s">
        <v>134</v>
      </c>
    </row>
    <row r="265" s="13" customFormat="1">
      <c r="A265" s="13"/>
      <c r="B265" s="186"/>
      <c r="C265" s="13"/>
      <c r="D265" s="187" t="s">
        <v>142</v>
      </c>
      <c r="E265" s="188" t="s">
        <v>1</v>
      </c>
      <c r="F265" s="189" t="s">
        <v>398</v>
      </c>
      <c r="G265" s="13"/>
      <c r="H265" s="190">
        <v>5.5</v>
      </c>
      <c r="I265" s="191"/>
      <c r="J265" s="13"/>
      <c r="K265" s="13"/>
      <c r="L265" s="186"/>
      <c r="M265" s="192"/>
      <c r="N265" s="193"/>
      <c r="O265" s="193"/>
      <c r="P265" s="193"/>
      <c r="Q265" s="193"/>
      <c r="R265" s="193"/>
      <c r="S265" s="193"/>
      <c r="T265" s="19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8" t="s">
        <v>142</v>
      </c>
      <c r="AU265" s="188" t="s">
        <v>86</v>
      </c>
      <c r="AV265" s="13" t="s">
        <v>86</v>
      </c>
      <c r="AW265" s="13" t="s">
        <v>32</v>
      </c>
      <c r="AX265" s="13" t="s">
        <v>76</v>
      </c>
      <c r="AY265" s="188" t="s">
        <v>134</v>
      </c>
    </row>
    <row r="266" s="13" customFormat="1">
      <c r="A266" s="13"/>
      <c r="B266" s="186"/>
      <c r="C266" s="13"/>
      <c r="D266" s="187" t="s">
        <v>142</v>
      </c>
      <c r="E266" s="188" t="s">
        <v>1</v>
      </c>
      <c r="F266" s="189" t="s">
        <v>439</v>
      </c>
      <c r="G266" s="13"/>
      <c r="H266" s="190">
        <v>7.1879999999999997</v>
      </c>
      <c r="I266" s="191"/>
      <c r="J266" s="13"/>
      <c r="K266" s="13"/>
      <c r="L266" s="186"/>
      <c r="M266" s="192"/>
      <c r="N266" s="193"/>
      <c r="O266" s="193"/>
      <c r="P266" s="193"/>
      <c r="Q266" s="193"/>
      <c r="R266" s="193"/>
      <c r="S266" s="193"/>
      <c r="T266" s="19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8" t="s">
        <v>142</v>
      </c>
      <c r="AU266" s="188" t="s">
        <v>86</v>
      </c>
      <c r="AV266" s="13" t="s">
        <v>86</v>
      </c>
      <c r="AW266" s="13" t="s">
        <v>32</v>
      </c>
      <c r="AX266" s="13" t="s">
        <v>76</v>
      </c>
      <c r="AY266" s="188" t="s">
        <v>134</v>
      </c>
    </row>
    <row r="267" s="14" customFormat="1">
      <c r="A267" s="14"/>
      <c r="B267" s="195"/>
      <c r="C267" s="14"/>
      <c r="D267" s="187" t="s">
        <v>142</v>
      </c>
      <c r="E267" s="196" t="s">
        <v>1</v>
      </c>
      <c r="F267" s="197" t="s">
        <v>173</v>
      </c>
      <c r="G267" s="14"/>
      <c r="H267" s="198">
        <v>17.457999999999998</v>
      </c>
      <c r="I267" s="199"/>
      <c r="J267" s="14"/>
      <c r="K267" s="14"/>
      <c r="L267" s="195"/>
      <c r="M267" s="200"/>
      <c r="N267" s="201"/>
      <c r="O267" s="201"/>
      <c r="P267" s="201"/>
      <c r="Q267" s="201"/>
      <c r="R267" s="201"/>
      <c r="S267" s="201"/>
      <c r="T267" s="20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6" t="s">
        <v>142</v>
      </c>
      <c r="AU267" s="196" t="s">
        <v>86</v>
      </c>
      <c r="AV267" s="14" t="s">
        <v>140</v>
      </c>
      <c r="AW267" s="14" t="s">
        <v>32</v>
      </c>
      <c r="AX267" s="14" t="s">
        <v>84</v>
      </c>
      <c r="AY267" s="196" t="s">
        <v>134</v>
      </c>
    </row>
    <row r="268" s="2" customFormat="1" ht="16.30189" customHeight="1">
      <c r="A268" s="37"/>
      <c r="B268" s="171"/>
      <c r="C268" s="172" t="s">
        <v>440</v>
      </c>
      <c r="D268" s="172" t="s">
        <v>136</v>
      </c>
      <c r="E268" s="173" t="s">
        <v>441</v>
      </c>
      <c r="F268" s="174" t="s">
        <v>442</v>
      </c>
      <c r="G268" s="175" t="s">
        <v>139</v>
      </c>
      <c r="H268" s="176">
        <v>17.457999999999998</v>
      </c>
      <c r="I268" s="177"/>
      <c r="J268" s="178">
        <f>ROUND(I268*H268,2)</f>
        <v>0</v>
      </c>
      <c r="K268" s="179"/>
      <c r="L268" s="38"/>
      <c r="M268" s="180" t="s">
        <v>1</v>
      </c>
      <c r="N268" s="181" t="s">
        <v>41</v>
      </c>
      <c r="O268" s="76"/>
      <c r="P268" s="182">
        <f>O268*H268</f>
        <v>0</v>
      </c>
      <c r="Q268" s="182">
        <v>0.00022000000000000001</v>
      </c>
      <c r="R268" s="182">
        <f>Q268*H268</f>
        <v>0.0038407599999999999</v>
      </c>
      <c r="S268" s="182">
        <v>0</v>
      </c>
      <c r="T268" s="18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4" t="s">
        <v>140</v>
      </c>
      <c r="AT268" s="184" t="s">
        <v>136</v>
      </c>
      <c r="AU268" s="184" t="s">
        <v>86</v>
      </c>
      <c r="AY268" s="18" t="s">
        <v>134</v>
      </c>
      <c r="BE268" s="185">
        <f>IF(N268="základní",J268,0)</f>
        <v>0</v>
      </c>
      <c r="BF268" s="185">
        <f>IF(N268="snížená",J268,0)</f>
        <v>0</v>
      </c>
      <c r="BG268" s="185">
        <f>IF(N268="zákl. přenesená",J268,0)</f>
        <v>0</v>
      </c>
      <c r="BH268" s="185">
        <f>IF(N268="sníž. přenesená",J268,0)</f>
        <v>0</v>
      </c>
      <c r="BI268" s="185">
        <f>IF(N268="nulová",J268,0)</f>
        <v>0</v>
      </c>
      <c r="BJ268" s="18" t="s">
        <v>84</v>
      </c>
      <c r="BK268" s="185">
        <f>ROUND(I268*H268,2)</f>
        <v>0</v>
      </c>
      <c r="BL268" s="18" t="s">
        <v>140</v>
      </c>
      <c r="BM268" s="184" t="s">
        <v>443</v>
      </c>
    </row>
    <row r="269" s="13" customFormat="1">
      <c r="A269" s="13"/>
      <c r="B269" s="186"/>
      <c r="C269" s="13"/>
      <c r="D269" s="187" t="s">
        <v>142</v>
      </c>
      <c r="E269" s="188" t="s">
        <v>1</v>
      </c>
      <c r="F269" s="189" t="s">
        <v>438</v>
      </c>
      <c r="G269" s="13"/>
      <c r="H269" s="190">
        <v>4.7699999999999996</v>
      </c>
      <c r="I269" s="191"/>
      <c r="J269" s="13"/>
      <c r="K269" s="13"/>
      <c r="L269" s="186"/>
      <c r="M269" s="192"/>
      <c r="N269" s="193"/>
      <c r="O269" s="193"/>
      <c r="P269" s="193"/>
      <c r="Q269" s="193"/>
      <c r="R269" s="193"/>
      <c r="S269" s="193"/>
      <c r="T269" s="19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8" t="s">
        <v>142</v>
      </c>
      <c r="AU269" s="188" t="s">
        <v>86</v>
      </c>
      <c r="AV269" s="13" t="s">
        <v>86</v>
      </c>
      <c r="AW269" s="13" t="s">
        <v>32</v>
      </c>
      <c r="AX269" s="13" t="s">
        <v>76</v>
      </c>
      <c r="AY269" s="188" t="s">
        <v>134</v>
      </c>
    </row>
    <row r="270" s="13" customFormat="1">
      <c r="A270" s="13"/>
      <c r="B270" s="186"/>
      <c r="C270" s="13"/>
      <c r="D270" s="187" t="s">
        <v>142</v>
      </c>
      <c r="E270" s="188" t="s">
        <v>1</v>
      </c>
      <c r="F270" s="189" t="s">
        <v>398</v>
      </c>
      <c r="G270" s="13"/>
      <c r="H270" s="190">
        <v>5.5</v>
      </c>
      <c r="I270" s="191"/>
      <c r="J270" s="13"/>
      <c r="K270" s="13"/>
      <c r="L270" s="186"/>
      <c r="M270" s="192"/>
      <c r="N270" s="193"/>
      <c r="O270" s="193"/>
      <c r="P270" s="193"/>
      <c r="Q270" s="193"/>
      <c r="R270" s="193"/>
      <c r="S270" s="193"/>
      <c r="T270" s="19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8" t="s">
        <v>142</v>
      </c>
      <c r="AU270" s="188" t="s">
        <v>86</v>
      </c>
      <c r="AV270" s="13" t="s">
        <v>86</v>
      </c>
      <c r="AW270" s="13" t="s">
        <v>32</v>
      </c>
      <c r="AX270" s="13" t="s">
        <v>76</v>
      </c>
      <c r="AY270" s="188" t="s">
        <v>134</v>
      </c>
    </row>
    <row r="271" s="13" customFormat="1">
      <c r="A271" s="13"/>
      <c r="B271" s="186"/>
      <c r="C271" s="13"/>
      <c r="D271" s="187" t="s">
        <v>142</v>
      </c>
      <c r="E271" s="188" t="s">
        <v>1</v>
      </c>
      <c r="F271" s="189" t="s">
        <v>439</v>
      </c>
      <c r="G271" s="13"/>
      <c r="H271" s="190">
        <v>7.1879999999999997</v>
      </c>
      <c r="I271" s="191"/>
      <c r="J271" s="13"/>
      <c r="K271" s="13"/>
      <c r="L271" s="186"/>
      <c r="M271" s="192"/>
      <c r="N271" s="193"/>
      <c r="O271" s="193"/>
      <c r="P271" s="193"/>
      <c r="Q271" s="193"/>
      <c r="R271" s="193"/>
      <c r="S271" s="193"/>
      <c r="T271" s="19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8" t="s">
        <v>142</v>
      </c>
      <c r="AU271" s="188" t="s">
        <v>86</v>
      </c>
      <c r="AV271" s="13" t="s">
        <v>86</v>
      </c>
      <c r="AW271" s="13" t="s">
        <v>32</v>
      </c>
      <c r="AX271" s="13" t="s">
        <v>76</v>
      </c>
      <c r="AY271" s="188" t="s">
        <v>134</v>
      </c>
    </row>
    <row r="272" s="14" customFormat="1">
      <c r="A272" s="14"/>
      <c r="B272" s="195"/>
      <c r="C272" s="14"/>
      <c r="D272" s="187" t="s">
        <v>142</v>
      </c>
      <c r="E272" s="196" t="s">
        <v>1</v>
      </c>
      <c r="F272" s="197" t="s">
        <v>173</v>
      </c>
      <c r="G272" s="14"/>
      <c r="H272" s="198">
        <v>17.457999999999998</v>
      </c>
      <c r="I272" s="199"/>
      <c r="J272" s="14"/>
      <c r="K272" s="14"/>
      <c r="L272" s="195"/>
      <c r="M272" s="200"/>
      <c r="N272" s="201"/>
      <c r="O272" s="201"/>
      <c r="P272" s="201"/>
      <c r="Q272" s="201"/>
      <c r="R272" s="201"/>
      <c r="S272" s="201"/>
      <c r="T272" s="20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6" t="s">
        <v>142</v>
      </c>
      <c r="AU272" s="196" t="s">
        <v>86</v>
      </c>
      <c r="AV272" s="14" t="s">
        <v>140</v>
      </c>
      <c r="AW272" s="14" t="s">
        <v>32</v>
      </c>
      <c r="AX272" s="14" t="s">
        <v>84</v>
      </c>
      <c r="AY272" s="196" t="s">
        <v>134</v>
      </c>
    </row>
    <row r="273" s="2" customFormat="1" ht="16.30189" customHeight="1">
      <c r="A273" s="37"/>
      <c r="B273" s="171"/>
      <c r="C273" s="172" t="s">
        <v>444</v>
      </c>
      <c r="D273" s="172" t="s">
        <v>136</v>
      </c>
      <c r="E273" s="173" t="s">
        <v>445</v>
      </c>
      <c r="F273" s="174" t="s">
        <v>446</v>
      </c>
      <c r="G273" s="175" t="s">
        <v>139</v>
      </c>
      <c r="H273" s="176">
        <v>17.457999999999998</v>
      </c>
      <c r="I273" s="177"/>
      <c r="J273" s="178">
        <f>ROUND(I273*H273,2)</f>
        <v>0</v>
      </c>
      <c r="K273" s="179"/>
      <c r="L273" s="38"/>
      <c r="M273" s="180" t="s">
        <v>1</v>
      </c>
      <c r="N273" s="181" t="s">
        <v>41</v>
      </c>
      <c r="O273" s="76"/>
      <c r="P273" s="182">
        <f>O273*H273</f>
        <v>0</v>
      </c>
      <c r="Q273" s="182">
        <v>0.0027499999999999998</v>
      </c>
      <c r="R273" s="182">
        <f>Q273*H273</f>
        <v>0.04800949999999999</v>
      </c>
      <c r="S273" s="182">
        <v>0</v>
      </c>
      <c r="T273" s="18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4" t="s">
        <v>140</v>
      </c>
      <c r="AT273" s="184" t="s">
        <v>136</v>
      </c>
      <c r="AU273" s="184" t="s">
        <v>86</v>
      </c>
      <c r="AY273" s="18" t="s">
        <v>134</v>
      </c>
      <c r="BE273" s="185">
        <f>IF(N273="základní",J273,0)</f>
        <v>0</v>
      </c>
      <c r="BF273" s="185">
        <f>IF(N273="snížená",J273,0)</f>
        <v>0</v>
      </c>
      <c r="BG273" s="185">
        <f>IF(N273="zákl. přenesená",J273,0)</f>
        <v>0</v>
      </c>
      <c r="BH273" s="185">
        <f>IF(N273="sníž. přenesená",J273,0)</f>
        <v>0</v>
      </c>
      <c r="BI273" s="185">
        <f>IF(N273="nulová",J273,0)</f>
        <v>0</v>
      </c>
      <c r="BJ273" s="18" t="s">
        <v>84</v>
      </c>
      <c r="BK273" s="185">
        <f>ROUND(I273*H273,2)</f>
        <v>0</v>
      </c>
      <c r="BL273" s="18" t="s">
        <v>140</v>
      </c>
      <c r="BM273" s="184" t="s">
        <v>447</v>
      </c>
    </row>
    <row r="274" s="13" customFormat="1">
      <c r="A274" s="13"/>
      <c r="B274" s="186"/>
      <c r="C274" s="13"/>
      <c r="D274" s="187" t="s">
        <v>142</v>
      </c>
      <c r="E274" s="188" t="s">
        <v>1</v>
      </c>
      <c r="F274" s="189" t="s">
        <v>438</v>
      </c>
      <c r="G274" s="13"/>
      <c r="H274" s="190">
        <v>4.7699999999999996</v>
      </c>
      <c r="I274" s="191"/>
      <c r="J274" s="13"/>
      <c r="K274" s="13"/>
      <c r="L274" s="186"/>
      <c r="M274" s="192"/>
      <c r="N274" s="193"/>
      <c r="O274" s="193"/>
      <c r="P274" s="193"/>
      <c r="Q274" s="193"/>
      <c r="R274" s="193"/>
      <c r="S274" s="193"/>
      <c r="T274" s="19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8" t="s">
        <v>142</v>
      </c>
      <c r="AU274" s="188" t="s">
        <v>86</v>
      </c>
      <c r="AV274" s="13" t="s">
        <v>86</v>
      </c>
      <c r="AW274" s="13" t="s">
        <v>32</v>
      </c>
      <c r="AX274" s="13" t="s">
        <v>76</v>
      </c>
      <c r="AY274" s="188" t="s">
        <v>134</v>
      </c>
    </row>
    <row r="275" s="13" customFormat="1">
      <c r="A275" s="13"/>
      <c r="B275" s="186"/>
      <c r="C275" s="13"/>
      <c r="D275" s="187" t="s">
        <v>142</v>
      </c>
      <c r="E275" s="188" t="s">
        <v>1</v>
      </c>
      <c r="F275" s="189" t="s">
        <v>398</v>
      </c>
      <c r="G275" s="13"/>
      <c r="H275" s="190">
        <v>5.5</v>
      </c>
      <c r="I275" s="191"/>
      <c r="J275" s="13"/>
      <c r="K275" s="13"/>
      <c r="L275" s="186"/>
      <c r="M275" s="192"/>
      <c r="N275" s="193"/>
      <c r="O275" s="193"/>
      <c r="P275" s="193"/>
      <c r="Q275" s="193"/>
      <c r="R275" s="193"/>
      <c r="S275" s="193"/>
      <c r="T275" s="19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8" t="s">
        <v>142</v>
      </c>
      <c r="AU275" s="188" t="s">
        <v>86</v>
      </c>
      <c r="AV275" s="13" t="s">
        <v>86</v>
      </c>
      <c r="AW275" s="13" t="s">
        <v>32</v>
      </c>
      <c r="AX275" s="13" t="s">
        <v>76</v>
      </c>
      <c r="AY275" s="188" t="s">
        <v>134</v>
      </c>
    </row>
    <row r="276" s="13" customFormat="1">
      <c r="A276" s="13"/>
      <c r="B276" s="186"/>
      <c r="C276" s="13"/>
      <c r="D276" s="187" t="s">
        <v>142</v>
      </c>
      <c r="E276" s="188" t="s">
        <v>1</v>
      </c>
      <c r="F276" s="189" t="s">
        <v>439</v>
      </c>
      <c r="G276" s="13"/>
      <c r="H276" s="190">
        <v>7.1879999999999997</v>
      </c>
      <c r="I276" s="191"/>
      <c r="J276" s="13"/>
      <c r="K276" s="13"/>
      <c r="L276" s="186"/>
      <c r="M276" s="192"/>
      <c r="N276" s="193"/>
      <c r="O276" s="193"/>
      <c r="P276" s="193"/>
      <c r="Q276" s="193"/>
      <c r="R276" s="193"/>
      <c r="S276" s="193"/>
      <c r="T276" s="19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8" t="s">
        <v>142</v>
      </c>
      <c r="AU276" s="188" t="s">
        <v>86</v>
      </c>
      <c r="AV276" s="13" t="s">
        <v>86</v>
      </c>
      <c r="AW276" s="13" t="s">
        <v>32</v>
      </c>
      <c r="AX276" s="13" t="s">
        <v>76</v>
      </c>
      <c r="AY276" s="188" t="s">
        <v>134</v>
      </c>
    </row>
    <row r="277" s="14" customFormat="1">
      <c r="A277" s="14"/>
      <c r="B277" s="195"/>
      <c r="C277" s="14"/>
      <c r="D277" s="187" t="s">
        <v>142</v>
      </c>
      <c r="E277" s="196" t="s">
        <v>1</v>
      </c>
      <c r="F277" s="197" t="s">
        <v>173</v>
      </c>
      <c r="G277" s="14"/>
      <c r="H277" s="198">
        <v>17.457999999999998</v>
      </c>
      <c r="I277" s="199"/>
      <c r="J277" s="14"/>
      <c r="K277" s="14"/>
      <c r="L277" s="195"/>
      <c r="M277" s="200"/>
      <c r="N277" s="201"/>
      <c r="O277" s="201"/>
      <c r="P277" s="201"/>
      <c r="Q277" s="201"/>
      <c r="R277" s="201"/>
      <c r="S277" s="201"/>
      <c r="T277" s="20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6" t="s">
        <v>142</v>
      </c>
      <c r="AU277" s="196" t="s">
        <v>86</v>
      </c>
      <c r="AV277" s="14" t="s">
        <v>140</v>
      </c>
      <c r="AW277" s="14" t="s">
        <v>32</v>
      </c>
      <c r="AX277" s="14" t="s">
        <v>84</v>
      </c>
      <c r="AY277" s="196" t="s">
        <v>134</v>
      </c>
    </row>
    <row r="278" s="2" customFormat="1" ht="16.30189" customHeight="1">
      <c r="A278" s="37"/>
      <c r="B278" s="171"/>
      <c r="C278" s="172" t="s">
        <v>448</v>
      </c>
      <c r="D278" s="172" t="s">
        <v>136</v>
      </c>
      <c r="E278" s="173" t="s">
        <v>449</v>
      </c>
      <c r="F278" s="174" t="s">
        <v>450</v>
      </c>
      <c r="G278" s="175" t="s">
        <v>139</v>
      </c>
      <c r="H278" s="176">
        <v>21.84</v>
      </c>
      <c r="I278" s="177"/>
      <c r="J278" s="178">
        <f>ROUND(I278*H278,2)</f>
        <v>0</v>
      </c>
      <c r="K278" s="179"/>
      <c r="L278" s="38"/>
      <c r="M278" s="180" t="s">
        <v>1</v>
      </c>
      <c r="N278" s="181" t="s">
        <v>41</v>
      </c>
      <c r="O278" s="76"/>
      <c r="P278" s="182">
        <f>O278*H278</f>
        <v>0</v>
      </c>
      <c r="Q278" s="182">
        <v>0.0044600000000000004</v>
      </c>
      <c r="R278" s="182">
        <f>Q278*H278</f>
        <v>0.097406400000000004</v>
      </c>
      <c r="S278" s="182">
        <v>0</v>
      </c>
      <c r="T278" s="18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4" t="s">
        <v>140</v>
      </c>
      <c r="AT278" s="184" t="s">
        <v>136</v>
      </c>
      <c r="AU278" s="184" t="s">
        <v>86</v>
      </c>
      <c r="AY278" s="18" t="s">
        <v>134</v>
      </c>
      <c r="BE278" s="185">
        <f>IF(N278="základní",J278,0)</f>
        <v>0</v>
      </c>
      <c r="BF278" s="185">
        <f>IF(N278="snížená",J278,0)</f>
        <v>0</v>
      </c>
      <c r="BG278" s="185">
        <f>IF(N278="zákl. přenesená",J278,0)</f>
        <v>0</v>
      </c>
      <c r="BH278" s="185">
        <f>IF(N278="sníž. přenesená",J278,0)</f>
        <v>0</v>
      </c>
      <c r="BI278" s="185">
        <f>IF(N278="nulová",J278,0)</f>
        <v>0</v>
      </c>
      <c r="BJ278" s="18" t="s">
        <v>84</v>
      </c>
      <c r="BK278" s="185">
        <f>ROUND(I278*H278,2)</f>
        <v>0</v>
      </c>
      <c r="BL278" s="18" t="s">
        <v>140</v>
      </c>
      <c r="BM278" s="184" t="s">
        <v>451</v>
      </c>
    </row>
    <row r="279" s="13" customFormat="1">
      <c r="A279" s="13"/>
      <c r="B279" s="186"/>
      <c r="C279" s="13"/>
      <c r="D279" s="187" t="s">
        <v>142</v>
      </c>
      <c r="E279" s="188" t="s">
        <v>1</v>
      </c>
      <c r="F279" s="189" t="s">
        <v>452</v>
      </c>
      <c r="G279" s="13"/>
      <c r="H279" s="190">
        <v>21.84</v>
      </c>
      <c r="I279" s="191"/>
      <c r="J279" s="13"/>
      <c r="K279" s="13"/>
      <c r="L279" s="186"/>
      <c r="M279" s="192"/>
      <c r="N279" s="193"/>
      <c r="O279" s="193"/>
      <c r="P279" s="193"/>
      <c r="Q279" s="193"/>
      <c r="R279" s="193"/>
      <c r="S279" s="193"/>
      <c r="T279" s="19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8" t="s">
        <v>142</v>
      </c>
      <c r="AU279" s="188" t="s">
        <v>86</v>
      </c>
      <c r="AV279" s="13" t="s">
        <v>86</v>
      </c>
      <c r="AW279" s="13" t="s">
        <v>32</v>
      </c>
      <c r="AX279" s="13" t="s">
        <v>84</v>
      </c>
      <c r="AY279" s="188" t="s">
        <v>134</v>
      </c>
    </row>
    <row r="280" s="2" customFormat="1" ht="21.0566" customHeight="1">
      <c r="A280" s="37"/>
      <c r="B280" s="171"/>
      <c r="C280" s="172" t="s">
        <v>453</v>
      </c>
      <c r="D280" s="172" t="s">
        <v>136</v>
      </c>
      <c r="E280" s="173" t="s">
        <v>454</v>
      </c>
      <c r="F280" s="174" t="s">
        <v>455</v>
      </c>
      <c r="G280" s="175" t="s">
        <v>164</v>
      </c>
      <c r="H280" s="176">
        <v>20.989999999999998</v>
      </c>
      <c r="I280" s="177"/>
      <c r="J280" s="178">
        <f>ROUND(I280*H280,2)</f>
        <v>0</v>
      </c>
      <c r="K280" s="179"/>
      <c r="L280" s="38"/>
      <c r="M280" s="180" t="s">
        <v>1</v>
      </c>
      <c r="N280" s="181" t="s">
        <v>41</v>
      </c>
      <c r="O280" s="76"/>
      <c r="P280" s="182">
        <f>O280*H280</f>
        <v>0</v>
      </c>
      <c r="Q280" s="182">
        <v>2.5018699999999998</v>
      </c>
      <c r="R280" s="182">
        <f>Q280*H280</f>
        <v>52.514251299999991</v>
      </c>
      <c r="S280" s="182">
        <v>0</v>
      </c>
      <c r="T280" s="18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4" t="s">
        <v>140</v>
      </c>
      <c r="AT280" s="184" t="s">
        <v>136</v>
      </c>
      <c r="AU280" s="184" t="s">
        <v>86</v>
      </c>
      <c r="AY280" s="18" t="s">
        <v>134</v>
      </c>
      <c r="BE280" s="185">
        <f>IF(N280="základní",J280,0)</f>
        <v>0</v>
      </c>
      <c r="BF280" s="185">
        <f>IF(N280="snížená",J280,0)</f>
        <v>0</v>
      </c>
      <c r="BG280" s="185">
        <f>IF(N280="zákl. přenesená",J280,0)</f>
        <v>0</v>
      </c>
      <c r="BH280" s="185">
        <f>IF(N280="sníž. přenesená",J280,0)</f>
        <v>0</v>
      </c>
      <c r="BI280" s="185">
        <f>IF(N280="nulová",J280,0)</f>
        <v>0</v>
      </c>
      <c r="BJ280" s="18" t="s">
        <v>84</v>
      </c>
      <c r="BK280" s="185">
        <f>ROUND(I280*H280,2)</f>
        <v>0</v>
      </c>
      <c r="BL280" s="18" t="s">
        <v>140</v>
      </c>
      <c r="BM280" s="184" t="s">
        <v>456</v>
      </c>
    </row>
    <row r="281" s="13" customFormat="1">
      <c r="A281" s="13"/>
      <c r="B281" s="186"/>
      <c r="C281" s="13"/>
      <c r="D281" s="187" t="s">
        <v>142</v>
      </c>
      <c r="E281" s="188" t="s">
        <v>1</v>
      </c>
      <c r="F281" s="189" t="s">
        <v>457</v>
      </c>
      <c r="G281" s="13"/>
      <c r="H281" s="190">
        <v>20.989999999999998</v>
      </c>
      <c r="I281" s="191"/>
      <c r="J281" s="13"/>
      <c r="K281" s="13"/>
      <c r="L281" s="186"/>
      <c r="M281" s="192"/>
      <c r="N281" s="193"/>
      <c r="O281" s="193"/>
      <c r="P281" s="193"/>
      <c r="Q281" s="193"/>
      <c r="R281" s="193"/>
      <c r="S281" s="193"/>
      <c r="T281" s="19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8" t="s">
        <v>142</v>
      </c>
      <c r="AU281" s="188" t="s">
        <v>86</v>
      </c>
      <c r="AV281" s="13" t="s">
        <v>86</v>
      </c>
      <c r="AW281" s="13" t="s">
        <v>32</v>
      </c>
      <c r="AX281" s="13" t="s">
        <v>84</v>
      </c>
      <c r="AY281" s="188" t="s">
        <v>134</v>
      </c>
    </row>
    <row r="282" s="2" customFormat="1" ht="21.0566" customHeight="1">
      <c r="A282" s="37"/>
      <c r="B282" s="171"/>
      <c r="C282" s="172" t="s">
        <v>458</v>
      </c>
      <c r="D282" s="172" t="s">
        <v>136</v>
      </c>
      <c r="E282" s="173" t="s">
        <v>459</v>
      </c>
      <c r="F282" s="174" t="s">
        <v>460</v>
      </c>
      <c r="G282" s="175" t="s">
        <v>164</v>
      </c>
      <c r="H282" s="176">
        <v>20.989999999999998</v>
      </c>
      <c r="I282" s="177"/>
      <c r="J282" s="178">
        <f>ROUND(I282*H282,2)</f>
        <v>0</v>
      </c>
      <c r="K282" s="179"/>
      <c r="L282" s="38"/>
      <c r="M282" s="180" t="s">
        <v>1</v>
      </c>
      <c r="N282" s="181" t="s">
        <v>41</v>
      </c>
      <c r="O282" s="76"/>
      <c r="P282" s="182">
        <f>O282*H282</f>
        <v>0</v>
      </c>
      <c r="Q282" s="182">
        <v>0</v>
      </c>
      <c r="R282" s="182">
        <f>Q282*H282</f>
        <v>0</v>
      </c>
      <c r="S282" s="182">
        <v>0</v>
      </c>
      <c r="T282" s="183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4" t="s">
        <v>140</v>
      </c>
      <c r="AT282" s="184" t="s">
        <v>136</v>
      </c>
      <c r="AU282" s="184" t="s">
        <v>86</v>
      </c>
      <c r="AY282" s="18" t="s">
        <v>134</v>
      </c>
      <c r="BE282" s="185">
        <f>IF(N282="základní",J282,0)</f>
        <v>0</v>
      </c>
      <c r="BF282" s="185">
        <f>IF(N282="snížená",J282,0)</f>
        <v>0</v>
      </c>
      <c r="BG282" s="185">
        <f>IF(N282="zákl. přenesená",J282,0)</f>
        <v>0</v>
      </c>
      <c r="BH282" s="185">
        <f>IF(N282="sníž. přenesená",J282,0)</f>
        <v>0</v>
      </c>
      <c r="BI282" s="185">
        <f>IF(N282="nulová",J282,0)</f>
        <v>0</v>
      </c>
      <c r="BJ282" s="18" t="s">
        <v>84</v>
      </c>
      <c r="BK282" s="185">
        <f>ROUND(I282*H282,2)</f>
        <v>0</v>
      </c>
      <c r="BL282" s="18" t="s">
        <v>140</v>
      </c>
      <c r="BM282" s="184" t="s">
        <v>461</v>
      </c>
    </row>
    <row r="283" s="2" customFormat="1" ht="16.30189" customHeight="1">
      <c r="A283" s="37"/>
      <c r="B283" s="171"/>
      <c r="C283" s="172" t="s">
        <v>462</v>
      </c>
      <c r="D283" s="172" t="s">
        <v>136</v>
      </c>
      <c r="E283" s="173" t="s">
        <v>463</v>
      </c>
      <c r="F283" s="174" t="s">
        <v>464</v>
      </c>
      <c r="G283" s="175" t="s">
        <v>139</v>
      </c>
      <c r="H283" s="176">
        <v>5.5199999999999996</v>
      </c>
      <c r="I283" s="177"/>
      <c r="J283" s="178">
        <f>ROUND(I283*H283,2)</f>
        <v>0</v>
      </c>
      <c r="K283" s="179"/>
      <c r="L283" s="38"/>
      <c r="M283" s="180" t="s">
        <v>1</v>
      </c>
      <c r="N283" s="181" t="s">
        <v>41</v>
      </c>
      <c r="O283" s="76"/>
      <c r="P283" s="182">
        <f>O283*H283</f>
        <v>0</v>
      </c>
      <c r="Q283" s="182">
        <v>0.016070000000000001</v>
      </c>
      <c r="R283" s="182">
        <f>Q283*H283</f>
        <v>0.088706400000000005</v>
      </c>
      <c r="S283" s="182">
        <v>0</v>
      </c>
      <c r="T283" s="18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4" t="s">
        <v>140</v>
      </c>
      <c r="AT283" s="184" t="s">
        <v>136</v>
      </c>
      <c r="AU283" s="184" t="s">
        <v>86</v>
      </c>
      <c r="AY283" s="18" t="s">
        <v>134</v>
      </c>
      <c r="BE283" s="185">
        <f>IF(N283="základní",J283,0)</f>
        <v>0</v>
      </c>
      <c r="BF283" s="185">
        <f>IF(N283="snížená",J283,0)</f>
        <v>0</v>
      </c>
      <c r="BG283" s="185">
        <f>IF(N283="zákl. přenesená",J283,0)</f>
        <v>0</v>
      </c>
      <c r="BH283" s="185">
        <f>IF(N283="sníž. přenesená",J283,0)</f>
        <v>0</v>
      </c>
      <c r="BI283" s="185">
        <f>IF(N283="nulová",J283,0)</f>
        <v>0</v>
      </c>
      <c r="BJ283" s="18" t="s">
        <v>84</v>
      </c>
      <c r="BK283" s="185">
        <f>ROUND(I283*H283,2)</f>
        <v>0</v>
      </c>
      <c r="BL283" s="18" t="s">
        <v>140</v>
      </c>
      <c r="BM283" s="184" t="s">
        <v>465</v>
      </c>
    </row>
    <row r="284" s="13" customFormat="1">
      <c r="A284" s="13"/>
      <c r="B284" s="186"/>
      <c r="C284" s="13"/>
      <c r="D284" s="187" t="s">
        <v>142</v>
      </c>
      <c r="E284" s="188" t="s">
        <v>1</v>
      </c>
      <c r="F284" s="189" t="s">
        <v>466</v>
      </c>
      <c r="G284" s="13"/>
      <c r="H284" s="190">
        <v>5.5199999999999996</v>
      </c>
      <c r="I284" s="191"/>
      <c r="J284" s="13"/>
      <c r="K284" s="13"/>
      <c r="L284" s="186"/>
      <c r="M284" s="192"/>
      <c r="N284" s="193"/>
      <c r="O284" s="193"/>
      <c r="P284" s="193"/>
      <c r="Q284" s="193"/>
      <c r="R284" s="193"/>
      <c r="S284" s="193"/>
      <c r="T284" s="19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8" t="s">
        <v>142</v>
      </c>
      <c r="AU284" s="188" t="s">
        <v>86</v>
      </c>
      <c r="AV284" s="13" t="s">
        <v>86</v>
      </c>
      <c r="AW284" s="13" t="s">
        <v>32</v>
      </c>
      <c r="AX284" s="13" t="s">
        <v>84</v>
      </c>
      <c r="AY284" s="188" t="s">
        <v>134</v>
      </c>
    </row>
    <row r="285" s="2" customFormat="1" ht="16.30189" customHeight="1">
      <c r="A285" s="37"/>
      <c r="B285" s="171"/>
      <c r="C285" s="172" t="s">
        <v>467</v>
      </c>
      <c r="D285" s="172" t="s">
        <v>136</v>
      </c>
      <c r="E285" s="173" t="s">
        <v>468</v>
      </c>
      <c r="F285" s="174" t="s">
        <v>469</v>
      </c>
      <c r="G285" s="175" t="s">
        <v>139</v>
      </c>
      <c r="H285" s="176">
        <v>5.5199999999999996</v>
      </c>
      <c r="I285" s="177"/>
      <c r="J285" s="178">
        <f>ROUND(I285*H285,2)</f>
        <v>0</v>
      </c>
      <c r="K285" s="179"/>
      <c r="L285" s="38"/>
      <c r="M285" s="180" t="s">
        <v>1</v>
      </c>
      <c r="N285" s="181" t="s">
        <v>41</v>
      </c>
      <c r="O285" s="76"/>
      <c r="P285" s="182">
        <f>O285*H285</f>
        <v>0</v>
      </c>
      <c r="Q285" s="182">
        <v>0</v>
      </c>
      <c r="R285" s="182">
        <f>Q285*H285</f>
        <v>0</v>
      </c>
      <c r="S285" s="182">
        <v>0</v>
      </c>
      <c r="T285" s="18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4" t="s">
        <v>140</v>
      </c>
      <c r="AT285" s="184" t="s">
        <v>136</v>
      </c>
      <c r="AU285" s="184" t="s">
        <v>86</v>
      </c>
      <c r="AY285" s="18" t="s">
        <v>134</v>
      </c>
      <c r="BE285" s="185">
        <f>IF(N285="základní",J285,0)</f>
        <v>0</v>
      </c>
      <c r="BF285" s="185">
        <f>IF(N285="snížená",J285,0)</f>
        <v>0</v>
      </c>
      <c r="BG285" s="185">
        <f>IF(N285="zákl. přenesená",J285,0)</f>
        <v>0</v>
      </c>
      <c r="BH285" s="185">
        <f>IF(N285="sníž. přenesená",J285,0)</f>
        <v>0</v>
      </c>
      <c r="BI285" s="185">
        <f>IF(N285="nulová",J285,0)</f>
        <v>0</v>
      </c>
      <c r="BJ285" s="18" t="s">
        <v>84</v>
      </c>
      <c r="BK285" s="185">
        <f>ROUND(I285*H285,2)</f>
        <v>0</v>
      </c>
      <c r="BL285" s="18" t="s">
        <v>140</v>
      </c>
      <c r="BM285" s="184" t="s">
        <v>470</v>
      </c>
    </row>
    <row r="286" s="2" customFormat="1" ht="16.30189" customHeight="1">
      <c r="A286" s="37"/>
      <c r="B286" s="171"/>
      <c r="C286" s="172" t="s">
        <v>471</v>
      </c>
      <c r="D286" s="172" t="s">
        <v>136</v>
      </c>
      <c r="E286" s="173" t="s">
        <v>472</v>
      </c>
      <c r="F286" s="174" t="s">
        <v>473</v>
      </c>
      <c r="G286" s="175" t="s">
        <v>200</v>
      </c>
      <c r="H286" s="176">
        <v>0.75600000000000001</v>
      </c>
      <c r="I286" s="177"/>
      <c r="J286" s="178">
        <f>ROUND(I286*H286,2)</f>
        <v>0</v>
      </c>
      <c r="K286" s="179"/>
      <c r="L286" s="38"/>
      <c r="M286" s="180" t="s">
        <v>1</v>
      </c>
      <c r="N286" s="181" t="s">
        <v>41</v>
      </c>
      <c r="O286" s="76"/>
      <c r="P286" s="182">
        <f>O286*H286</f>
        <v>0</v>
      </c>
      <c r="Q286" s="182">
        <v>1.06277</v>
      </c>
      <c r="R286" s="182">
        <f>Q286*H286</f>
        <v>0.80345412000000005</v>
      </c>
      <c r="S286" s="182">
        <v>0</v>
      </c>
      <c r="T286" s="183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4" t="s">
        <v>140</v>
      </c>
      <c r="AT286" s="184" t="s">
        <v>136</v>
      </c>
      <c r="AU286" s="184" t="s">
        <v>86</v>
      </c>
      <c r="AY286" s="18" t="s">
        <v>134</v>
      </c>
      <c r="BE286" s="185">
        <f>IF(N286="základní",J286,0)</f>
        <v>0</v>
      </c>
      <c r="BF286" s="185">
        <f>IF(N286="snížená",J286,0)</f>
        <v>0</v>
      </c>
      <c r="BG286" s="185">
        <f>IF(N286="zákl. přenesená",J286,0)</f>
        <v>0</v>
      </c>
      <c r="BH286" s="185">
        <f>IF(N286="sníž. přenesená",J286,0)</f>
        <v>0</v>
      </c>
      <c r="BI286" s="185">
        <f>IF(N286="nulová",J286,0)</f>
        <v>0</v>
      </c>
      <c r="BJ286" s="18" t="s">
        <v>84</v>
      </c>
      <c r="BK286" s="185">
        <f>ROUND(I286*H286,2)</f>
        <v>0</v>
      </c>
      <c r="BL286" s="18" t="s">
        <v>140</v>
      </c>
      <c r="BM286" s="184" t="s">
        <v>474</v>
      </c>
    </row>
    <row r="287" s="13" customFormat="1">
      <c r="A287" s="13"/>
      <c r="B287" s="186"/>
      <c r="C287" s="13"/>
      <c r="D287" s="187" t="s">
        <v>142</v>
      </c>
      <c r="E287" s="188" t="s">
        <v>1</v>
      </c>
      <c r="F287" s="189" t="s">
        <v>475</v>
      </c>
      <c r="G287" s="13"/>
      <c r="H287" s="190">
        <v>0.75600000000000001</v>
      </c>
      <c r="I287" s="191"/>
      <c r="J287" s="13"/>
      <c r="K287" s="13"/>
      <c r="L287" s="186"/>
      <c r="M287" s="192"/>
      <c r="N287" s="193"/>
      <c r="O287" s="193"/>
      <c r="P287" s="193"/>
      <c r="Q287" s="193"/>
      <c r="R287" s="193"/>
      <c r="S287" s="193"/>
      <c r="T287" s="19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8" t="s">
        <v>142</v>
      </c>
      <c r="AU287" s="188" t="s">
        <v>86</v>
      </c>
      <c r="AV287" s="13" t="s">
        <v>86</v>
      </c>
      <c r="AW287" s="13" t="s">
        <v>32</v>
      </c>
      <c r="AX287" s="13" t="s">
        <v>84</v>
      </c>
      <c r="AY287" s="188" t="s">
        <v>134</v>
      </c>
    </row>
    <row r="288" s="2" customFormat="1" ht="16.30189" customHeight="1">
      <c r="A288" s="37"/>
      <c r="B288" s="171"/>
      <c r="C288" s="172" t="s">
        <v>476</v>
      </c>
      <c r="D288" s="172" t="s">
        <v>136</v>
      </c>
      <c r="E288" s="173" t="s">
        <v>477</v>
      </c>
      <c r="F288" s="174" t="s">
        <v>478</v>
      </c>
      <c r="G288" s="175" t="s">
        <v>139</v>
      </c>
      <c r="H288" s="176">
        <v>16</v>
      </c>
      <c r="I288" s="177"/>
      <c r="J288" s="178">
        <f>ROUND(I288*H288,2)</f>
        <v>0</v>
      </c>
      <c r="K288" s="179"/>
      <c r="L288" s="38"/>
      <c r="M288" s="180" t="s">
        <v>1</v>
      </c>
      <c r="N288" s="181" t="s">
        <v>41</v>
      </c>
      <c r="O288" s="76"/>
      <c r="P288" s="182">
        <f>O288*H288</f>
        <v>0</v>
      </c>
      <c r="Q288" s="182">
        <v>0.3674</v>
      </c>
      <c r="R288" s="182">
        <f>Q288*H288</f>
        <v>5.8784000000000001</v>
      </c>
      <c r="S288" s="182">
        <v>0</v>
      </c>
      <c r="T288" s="183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4" t="s">
        <v>140</v>
      </c>
      <c r="AT288" s="184" t="s">
        <v>136</v>
      </c>
      <c r="AU288" s="184" t="s">
        <v>86</v>
      </c>
      <c r="AY288" s="18" t="s">
        <v>134</v>
      </c>
      <c r="BE288" s="185">
        <f>IF(N288="základní",J288,0)</f>
        <v>0</v>
      </c>
      <c r="BF288" s="185">
        <f>IF(N288="snížená",J288,0)</f>
        <v>0</v>
      </c>
      <c r="BG288" s="185">
        <f>IF(N288="zákl. přenesená",J288,0)</f>
        <v>0</v>
      </c>
      <c r="BH288" s="185">
        <f>IF(N288="sníž. přenesená",J288,0)</f>
        <v>0</v>
      </c>
      <c r="BI288" s="185">
        <f>IF(N288="nulová",J288,0)</f>
        <v>0</v>
      </c>
      <c r="BJ288" s="18" t="s">
        <v>84</v>
      </c>
      <c r="BK288" s="185">
        <f>ROUND(I288*H288,2)</f>
        <v>0</v>
      </c>
      <c r="BL288" s="18" t="s">
        <v>140</v>
      </c>
      <c r="BM288" s="184" t="s">
        <v>479</v>
      </c>
    </row>
    <row r="289" s="2" customFormat="1" ht="16.30189" customHeight="1">
      <c r="A289" s="37"/>
      <c r="B289" s="171"/>
      <c r="C289" s="172" t="s">
        <v>480</v>
      </c>
      <c r="D289" s="172" t="s">
        <v>136</v>
      </c>
      <c r="E289" s="173" t="s">
        <v>481</v>
      </c>
      <c r="F289" s="174" t="s">
        <v>482</v>
      </c>
      <c r="G289" s="175" t="s">
        <v>139</v>
      </c>
      <c r="H289" s="176">
        <v>16</v>
      </c>
      <c r="I289" s="177"/>
      <c r="J289" s="178">
        <f>ROUND(I289*H289,2)</f>
        <v>0</v>
      </c>
      <c r="K289" s="179"/>
      <c r="L289" s="38"/>
      <c r="M289" s="180" t="s">
        <v>1</v>
      </c>
      <c r="N289" s="181" t="s">
        <v>41</v>
      </c>
      <c r="O289" s="76"/>
      <c r="P289" s="182">
        <f>O289*H289</f>
        <v>0</v>
      </c>
      <c r="Q289" s="182">
        <v>0.1837</v>
      </c>
      <c r="R289" s="182">
        <f>Q289*H289</f>
        <v>2.9392</v>
      </c>
      <c r="S289" s="182">
        <v>0</v>
      </c>
      <c r="T289" s="18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4" t="s">
        <v>140</v>
      </c>
      <c r="AT289" s="184" t="s">
        <v>136</v>
      </c>
      <c r="AU289" s="184" t="s">
        <v>86</v>
      </c>
      <c r="AY289" s="18" t="s">
        <v>134</v>
      </c>
      <c r="BE289" s="185">
        <f>IF(N289="základní",J289,0)</f>
        <v>0</v>
      </c>
      <c r="BF289" s="185">
        <f>IF(N289="snížená",J289,0)</f>
        <v>0</v>
      </c>
      <c r="BG289" s="185">
        <f>IF(N289="zákl. přenesená",J289,0)</f>
        <v>0</v>
      </c>
      <c r="BH289" s="185">
        <f>IF(N289="sníž. přenesená",J289,0)</f>
        <v>0</v>
      </c>
      <c r="BI289" s="185">
        <f>IF(N289="nulová",J289,0)</f>
        <v>0</v>
      </c>
      <c r="BJ289" s="18" t="s">
        <v>84</v>
      </c>
      <c r="BK289" s="185">
        <f>ROUND(I289*H289,2)</f>
        <v>0</v>
      </c>
      <c r="BL289" s="18" t="s">
        <v>140</v>
      </c>
      <c r="BM289" s="184" t="s">
        <v>483</v>
      </c>
    </row>
    <row r="290" s="2" customFormat="1" ht="16.30189" customHeight="1">
      <c r="A290" s="37"/>
      <c r="B290" s="171"/>
      <c r="C290" s="172" t="s">
        <v>484</v>
      </c>
      <c r="D290" s="172" t="s">
        <v>136</v>
      </c>
      <c r="E290" s="173" t="s">
        <v>485</v>
      </c>
      <c r="F290" s="174" t="s">
        <v>486</v>
      </c>
      <c r="G290" s="175" t="s">
        <v>431</v>
      </c>
      <c r="H290" s="176">
        <v>18</v>
      </c>
      <c r="I290" s="177"/>
      <c r="J290" s="178">
        <f>ROUND(I290*H290,2)</f>
        <v>0</v>
      </c>
      <c r="K290" s="179"/>
      <c r="L290" s="38"/>
      <c r="M290" s="180" t="s">
        <v>1</v>
      </c>
      <c r="N290" s="181" t="s">
        <v>41</v>
      </c>
      <c r="O290" s="76"/>
      <c r="P290" s="182">
        <f>O290*H290</f>
        <v>0</v>
      </c>
      <c r="Q290" s="182">
        <v>0.12895000000000001</v>
      </c>
      <c r="R290" s="182">
        <f>Q290*H290</f>
        <v>2.3211000000000004</v>
      </c>
      <c r="S290" s="182">
        <v>0</v>
      </c>
      <c r="T290" s="18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4" t="s">
        <v>140</v>
      </c>
      <c r="AT290" s="184" t="s">
        <v>136</v>
      </c>
      <c r="AU290" s="184" t="s">
        <v>86</v>
      </c>
      <c r="AY290" s="18" t="s">
        <v>134</v>
      </c>
      <c r="BE290" s="185">
        <f>IF(N290="základní",J290,0)</f>
        <v>0</v>
      </c>
      <c r="BF290" s="185">
        <f>IF(N290="snížená",J290,0)</f>
        <v>0</v>
      </c>
      <c r="BG290" s="185">
        <f>IF(N290="zákl. přenesená",J290,0)</f>
        <v>0</v>
      </c>
      <c r="BH290" s="185">
        <f>IF(N290="sníž. přenesená",J290,0)</f>
        <v>0</v>
      </c>
      <c r="BI290" s="185">
        <f>IF(N290="nulová",J290,0)</f>
        <v>0</v>
      </c>
      <c r="BJ290" s="18" t="s">
        <v>84</v>
      </c>
      <c r="BK290" s="185">
        <f>ROUND(I290*H290,2)</f>
        <v>0</v>
      </c>
      <c r="BL290" s="18" t="s">
        <v>140</v>
      </c>
      <c r="BM290" s="184" t="s">
        <v>487</v>
      </c>
    </row>
    <row r="291" s="13" customFormat="1">
      <c r="A291" s="13"/>
      <c r="B291" s="186"/>
      <c r="C291" s="13"/>
      <c r="D291" s="187" t="s">
        <v>142</v>
      </c>
      <c r="E291" s="188" t="s">
        <v>1</v>
      </c>
      <c r="F291" s="189" t="s">
        <v>488</v>
      </c>
      <c r="G291" s="13"/>
      <c r="H291" s="190">
        <v>18</v>
      </c>
      <c r="I291" s="191"/>
      <c r="J291" s="13"/>
      <c r="K291" s="13"/>
      <c r="L291" s="186"/>
      <c r="M291" s="192"/>
      <c r="N291" s="193"/>
      <c r="O291" s="193"/>
      <c r="P291" s="193"/>
      <c r="Q291" s="193"/>
      <c r="R291" s="193"/>
      <c r="S291" s="193"/>
      <c r="T291" s="19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8" t="s">
        <v>142</v>
      </c>
      <c r="AU291" s="188" t="s">
        <v>86</v>
      </c>
      <c r="AV291" s="13" t="s">
        <v>86</v>
      </c>
      <c r="AW291" s="13" t="s">
        <v>32</v>
      </c>
      <c r="AX291" s="13" t="s">
        <v>84</v>
      </c>
      <c r="AY291" s="188" t="s">
        <v>134</v>
      </c>
    </row>
    <row r="292" s="12" customFormat="1" ht="22.8" customHeight="1">
      <c r="A292" s="12"/>
      <c r="B292" s="158"/>
      <c r="C292" s="12"/>
      <c r="D292" s="159" t="s">
        <v>75</v>
      </c>
      <c r="E292" s="169" t="s">
        <v>179</v>
      </c>
      <c r="F292" s="169" t="s">
        <v>489</v>
      </c>
      <c r="G292" s="12"/>
      <c r="H292" s="12"/>
      <c r="I292" s="161"/>
      <c r="J292" s="170">
        <f>BK292</f>
        <v>0</v>
      </c>
      <c r="K292" s="12"/>
      <c r="L292" s="158"/>
      <c r="M292" s="163"/>
      <c r="N292" s="164"/>
      <c r="O292" s="164"/>
      <c r="P292" s="165">
        <f>SUM(P293:P299)</f>
        <v>0</v>
      </c>
      <c r="Q292" s="164"/>
      <c r="R292" s="165">
        <f>SUM(R293:R299)</f>
        <v>0.052500000000000005</v>
      </c>
      <c r="S292" s="164"/>
      <c r="T292" s="166">
        <f>SUM(T293:T299)</f>
        <v>43.746354000000004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59" t="s">
        <v>84</v>
      </c>
      <c r="AT292" s="167" t="s">
        <v>75</v>
      </c>
      <c r="AU292" s="167" t="s">
        <v>84</v>
      </c>
      <c r="AY292" s="159" t="s">
        <v>134</v>
      </c>
      <c r="BK292" s="168">
        <f>SUM(BK293:BK299)</f>
        <v>0</v>
      </c>
    </row>
    <row r="293" s="2" customFormat="1" ht="16.30189" customHeight="1">
      <c r="A293" s="37"/>
      <c r="B293" s="171"/>
      <c r="C293" s="172" t="s">
        <v>490</v>
      </c>
      <c r="D293" s="172" t="s">
        <v>136</v>
      </c>
      <c r="E293" s="173" t="s">
        <v>491</v>
      </c>
      <c r="F293" s="174" t="s">
        <v>492</v>
      </c>
      <c r="G293" s="175" t="s">
        <v>431</v>
      </c>
      <c r="H293" s="176">
        <v>24</v>
      </c>
      <c r="I293" s="177"/>
      <c r="J293" s="178">
        <f>ROUND(I293*H293,2)</f>
        <v>0</v>
      </c>
      <c r="K293" s="179"/>
      <c r="L293" s="38"/>
      <c r="M293" s="180" t="s">
        <v>1</v>
      </c>
      <c r="N293" s="181" t="s">
        <v>41</v>
      </c>
      <c r="O293" s="76"/>
      <c r="P293" s="182">
        <f>O293*H293</f>
        <v>0</v>
      </c>
      <c r="Q293" s="182">
        <v>0</v>
      </c>
      <c r="R293" s="182">
        <f>Q293*H293</f>
        <v>0</v>
      </c>
      <c r="S293" s="182">
        <v>0</v>
      </c>
      <c r="T293" s="18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84" t="s">
        <v>140</v>
      </c>
      <c r="AT293" s="184" t="s">
        <v>136</v>
      </c>
      <c r="AU293" s="184" t="s">
        <v>86</v>
      </c>
      <c r="AY293" s="18" t="s">
        <v>134</v>
      </c>
      <c r="BE293" s="185">
        <f>IF(N293="základní",J293,0)</f>
        <v>0</v>
      </c>
      <c r="BF293" s="185">
        <f>IF(N293="snížená",J293,0)</f>
        <v>0</v>
      </c>
      <c r="BG293" s="185">
        <f>IF(N293="zákl. přenesená",J293,0)</f>
        <v>0</v>
      </c>
      <c r="BH293" s="185">
        <f>IF(N293="sníž. přenesená",J293,0)</f>
        <v>0</v>
      </c>
      <c r="BI293" s="185">
        <f>IF(N293="nulová",J293,0)</f>
        <v>0</v>
      </c>
      <c r="BJ293" s="18" t="s">
        <v>84</v>
      </c>
      <c r="BK293" s="185">
        <f>ROUND(I293*H293,2)</f>
        <v>0</v>
      </c>
      <c r="BL293" s="18" t="s">
        <v>140</v>
      </c>
      <c r="BM293" s="184" t="s">
        <v>493</v>
      </c>
    </row>
    <row r="294" s="13" customFormat="1">
      <c r="A294" s="13"/>
      <c r="B294" s="186"/>
      <c r="C294" s="13"/>
      <c r="D294" s="187" t="s">
        <v>142</v>
      </c>
      <c r="E294" s="188" t="s">
        <v>1</v>
      </c>
      <c r="F294" s="189" t="s">
        <v>494</v>
      </c>
      <c r="G294" s="13"/>
      <c r="H294" s="190">
        <v>24</v>
      </c>
      <c r="I294" s="191"/>
      <c r="J294" s="13"/>
      <c r="K294" s="13"/>
      <c r="L294" s="186"/>
      <c r="M294" s="192"/>
      <c r="N294" s="193"/>
      <c r="O294" s="193"/>
      <c r="P294" s="193"/>
      <c r="Q294" s="193"/>
      <c r="R294" s="193"/>
      <c r="S294" s="193"/>
      <c r="T294" s="19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8" t="s">
        <v>142</v>
      </c>
      <c r="AU294" s="188" t="s">
        <v>86</v>
      </c>
      <c r="AV294" s="13" t="s">
        <v>86</v>
      </c>
      <c r="AW294" s="13" t="s">
        <v>32</v>
      </c>
      <c r="AX294" s="13" t="s">
        <v>84</v>
      </c>
      <c r="AY294" s="188" t="s">
        <v>134</v>
      </c>
    </row>
    <row r="295" s="2" customFormat="1" ht="21.0566" customHeight="1">
      <c r="A295" s="37"/>
      <c r="B295" s="171"/>
      <c r="C295" s="172" t="s">
        <v>495</v>
      </c>
      <c r="D295" s="172" t="s">
        <v>136</v>
      </c>
      <c r="E295" s="173" t="s">
        <v>496</v>
      </c>
      <c r="F295" s="174" t="s">
        <v>497</v>
      </c>
      <c r="G295" s="175" t="s">
        <v>139</v>
      </c>
      <c r="H295" s="176">
        <v>250</v>
      </c>
      <c r="I295" s="177"/>
      <c r="J295" s="178">
        <f>ROUND(I295*H295,2)</f>
        <v>0</v>
      </c>
      <c r="K295" s="179"/>
      <c r="L295" s="38"/>
      <c r="M295" s="180" t="s">
        <v>1</v>
      </c>
      <c r="N295" s="181" t="s">
        <v>41</v>
      </c>
      <c r="O295" s="76"/>
      <c r="P295" s="182">
        <f>O295*H295</f>
        <v>0</v>
      </c>
      <c r="Q295" s="182">
        <v>0.00021000000000000001</v>
      </c>
      <c r="R295" s="182">
        <f>Q295*H295</f>
        <v>0.052500000000000005</v>
      </c>
      <c r="S295" s="182">
        <v>0</v>
      </c>
      <c r="T295" s="18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4" t="s">
        <v>140</v>
      </c>
      <c r="AT295" s="184" t="s">
        <v>136</v>
      </c>
      <c r="AU295" s="184" t="s">
        <v>86</v>
      </c>
      <c r="AY295" s="18" t="s">
        <v>134</v>
      </c>
      <c r="BE295" s="185">
        <f>IF(N295="základní",J295,0)</f>
        <v>0</v>
      </c>
      <c r="BF295" s="185">
        <f>IF(N295="snížená",J295,0)</f>
        <v>0</v>
      </c>
      <c r="BG295" s="185">
        <f>IF(N295="zákl. přenesená",J295,0)</f>
        <v>0</v>
      </c>
      <c r="BH295" s="185">
        <f>IF(N295="sníž. přenesená",J295,0)</f>
        <v>0</v>
      </c>
      <c r="BI295" s="185">
        <f>IF(N295="nulová",J295,0)</f>
        <v>0</v>
      </c>
      <c r="BJ295" s="18" t="s">
        <v>84</v>
      </c>
      <c r="BK295" s="185">
        <f>ROUND(I295*H295,2)</f>
        <v>0</v>
      </c>
      <c r="BL295" s="18" t="s">
        <v>140</v>
      </c>
      <c r="BM295" s="184" t="s">
        <v>498</v>
      </c>
    </row>
    <row r="296" s="13" customFormat="1">
      <c r="A296" s="13"/>
      <c r="B296" s="186"/>
      <c r="C296" s="13"/>
      <c r="D296" s="187" t="s">
        <v>142</v>
      </c>
      <c r="E296" s="188" t="s">
        <v>1</v>
      </c>
      <c r="F296" s="189" t="s">
        <v>499</v>
      </c>
      <c r="G296" s="13"/>
      <c r="H296" s="190">
        <v>250</v>
      </c>
      <c r="I296" s="191"/>
      <c r="J296" s="13"/>
      <c r="K296" s="13"/>
      <c r="L296" s="186"/>
      <c r="M296" s="192"/>
      <c r="N296" s="193"/>
      <c r="O296" s="193"/>
      <c r="P296" s="193"/>
      <c r="Q296" s="193"/>
      <c r="R296" s="193"/>
      <c r="S296" s="193"/>
      <c r="T296" s="19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8" t="s">
        <v>142</v>
      </c>
      <c r="AU296" s="188" t="s">
        <v>86</v>
      </c>
      <c r="AV296" s="13" t="s">
        <v>86</v>
      </c>
      <c r="AW296" s="13" t="s">
        <v>32</v>
      </c>
      <c r="AX296" s="13" t="s">
        <v>84</v>
      </c>
      <c r="AY296" s="188" t="s">
        <v>134</v>
      </c>
    </row>
    <row r="297" s="2" customFormat="1" ht="21.0566" customHeight="1">
      <c r="A297" s="37"/>
      <c r="B297" s="171"/>
      <c r="C297" s="172" t="s">
        <v>500</v>
      </c>
      <c r="D297" s="172" t="s">
        <v>136</v>
      </c>
      <c r="E297" s="173" t="s">
        <v>501</v>
      </c>
      <c r="F297" s="174" t="s">
        <v>502</v>
      </c>
      <c r="G297" s="175" t="s">
        <v>164</v>
      </c>
      <c r="H297" s="176">
        <v>19.626000000000001</v>
      </c>
      <c r="I297" s="177"/>
      <c r="J297" s="178">
        <f>ROUND(I297*H297,2)</f>
        <v>0</v>
      </c>
      <c r="K297" s="179"/>
      <c r="L297" s="38"/>
      <c r="M297" s="180" t="s">
        <v>1</v>
      </c>
      <c r="N297" s="181" t="s">
        <v>41</v>
      </c>
      <c r="O297" s="76"/>
      <c r="P297" s="182">
        <f>O297*H297</f>
        <v>0</v>
      </c>
      <c r="Q297" s="182">
        <v>0</v>
      </c>
      <c r="R297" s="182">
        <f>Q297*H297</f>
        <v>0</v>
      </c>
      <c r="S297" s="182">
        <v>2.2000000000000002</v>
      </c>
      <c r="T297" s="183">
        <f>S297*H297</f>
        <v>43.177200000000006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4" t="s">
        <v>140</v>
      </c>
      <c r="AT297" s="184" t="s">
        <v>136</v>
      </c>
      <c r="AU297" s="184" t="s">
        <v>86</v>
      </c>
      <c r="AY297" s="18" t="s">
        <v>134</v>
      </c>
      <c r="BE297" s="185">
        <f>IF(N297="základní",J297,0)</f>
        <v>0</v>
      </c>
      <c r="BF297" s="185">
        <f>IF(N297="snížená",J297,0)</f>
        <v>0</v>
      </c>
      <c r="BG297" s="185">
        <f>IF(N297="zákl. přenesená",J297,0)</f>
        <v>0</v>
      </c>
      <c r="BH297" s="185">
        <f>IF(N297="sníž. přenesená",J297,0)</f>
        <v>0</v>
      </c>
      <c r="BI297" s="185">
        <f>IF(N297="nulová",J297,0)</f>
        <v>0</v>
      </c>
      <c r="BJ297" s="18" t="s">
        <v>84</v>
      </c>
      <c r="BK297" s="185">
        <f>ROUND(I297*H297,2)</f>
        <v>0</v>
      </c>
      <c r="BL297" s="18" t="s">
        <v>140</v>
      </c>
      <c r="BM297" s="184" t="s">
        <v>503</v>
      </c>
    </row>
    <row r="298" s="13" customFormat="1">
      <c r="A298" s="13"/>
      <c r="B298" s="186"/>
      <c r="C298" s="13"/>
      <c r="D298" s="187" t="s">
        <v>142</v>
      </c>
      <c r="E298" s="188" t="s">
        <v>1</v>
      </c>
      <c r="F298" s="189" t="s">
        <v>504</v>
      </c>
      <c r="G298" s="13"/>
      <c r="H298" s="190">
        <v>19.626000000000001</v>
      </c>
      <c r="I298" s="191"/>
      <c r="J298" s="13"/>
      <c r="K298" s="13"/>
      <c r="L298" s="186"/>
      <c r="M298" s="192"/>
      <c r="N298" s="193"/>
      <c r="O298" s="193"/>
      <c r="P298" s="193"/>
      <c r="Q298" s="193"/>
      <c r="R298" s="193"/>
      <c r="S298" s="193"/>
      <c r="T298" s="19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8" t="s">
        <v>142</v>
      </c>
      <c r="AU298" s="188" t="s">
        <v>86</v>
      </c>
      <c r="AV298" s="13" t="s">
        <v>86</v>
      </c>
      <c r="AW298" s="13" t="s">
        <v>32</v>
      </c>
      <c r="AX298" s="13" t="s">
        <v>84</v>
      </c>
      <c r="AY298" s="188" t="s">
        <v>134</v>
      </c>
    </row>
    <row r="299" s="2" customFormat="1" ht="16.30189" customHeight="1">
      <c r="A299" s="37"/>
      <c r="B299" s="171"/>
      <c r="C299" s="172" t="s">
        <v>505</v>
      </c>
      <c r="D299" s="172" t="s">
        <v>136</v>
      </c>
      <c r="E299" s="173" t="s">
        <v>506</v>
      </c>
      <c r="F299" s="174" t="s">
        <v>507</v>
      </c>
      <c r="G299" s="175" t="s">
        <v>164</v>
      </c>
      <c r="H299" s="176">
        <v>19.626000000000001</v>
      </c>
      <c r="I299" s="177"/>
      <c r="J299" s="178">
        <f>ROUND(I299*H299,2)</f>
        <v>0</v>
      </c>
      <c r="K299" s="179"/>
      <c r="L299" s="38"/>
      <c r="M299" s="180" t="s">
        <v>1</v>
      </c>
      <c r="N299" s="181" t="s">
        <v>41</v>
      </c>
      <c r="O299" s="76"/>
      <c r="P299" s="182">
        <f>O299*H299</f>
        <v>0</v>
      </c>
      <c r="Q299" s="182">
        <v>0</v>
      </c>
      <c r="R299" s="182">
        <f>Q299*H299</f>
        <v>0</v>
      </c>
      <c r="S299" s="182">
        <v>0.029000000000000001</v>
      </c>
      <c r="T299" s="183">
        <f>S299*H299</f>
        <v>0.56915400000000005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84" t="s">
        <v>140</v>
      </c>
      <c r="AT299" s="184" t="s">
        <v>136</v>
      </c>
      <c r="AU299" s="184" t="s">
        <v>86</v>
      </c>
      <c r="AY299" s="18" t="s">
        <v>134</v>
      </c>
      <c r="BE299" s="185">
        <f>IF(N299="základní",J299,0)</f>
        <v>0</v>
      </c>
      <c r="BF299" s="185">
        <f>IF(N299="snížená",J299,0)</f>
        <v>0</v>
      </c>
      <c r="BG299" s="185">
        <f>IF(N299="zákl. přenesená",J299,0)</f>
        <v>0</v>
      </c>
      <c r="BH299" s="185">
        <f>IF(N299="sníž. přenesená",J299,0)</f>
        <v>0</v>
      </c>
      <c r="BI299" s="185">
        <f>IF(N299="nulová",J299,0)</f>
        <v>0</v>
      </c>
      <c r="BJ299" s="18" t="s">
        <v>84</v>
      </c>
      <c r="BK299" s="185">
        <f>ROUND(I299*H299,2)</f>
        <v>0</v>
      </c>
      <c r="BL299" s="18" t="s">
        <v>140</v>
      </c>
      <c r="BM299" s="184" t="s">
        <v>508</v>
      </c>
    </row>
    <row r="300" s="12" customFormat="1" ht="22.8" customHeight="1">
      <c r="A300" s="12"/>
      <c r="B300" s="158"/>
      <c r="C300" s="12"/>
      <c r="D300" s="159" t="s">
        <v>75</v>
      </c>
      <c r="E300" s="169" t="s">
        <v>509</v>
      </c>
      <c r="F300" s="169" t="s">
        <v>510</v>
      </c>
      <c r="G300" s="12"/>
      <c r="H300" s="12"/>
      <c r="I300" s="161"/>
      <c r="J300" s="170">
        <f>BK300</f>
        <v>0</v>
      </c>
      <c r="K300" s="12"/>
      <c r="L300" s="158"/>
      <c r="M300" s="163"/>
      <c r="N300" s="164"/>
      <c r="O300" s="164"/>
      <c r="P300" s="165">
        <f>SUM(P301:P308)</f>
        <v>0</v>
      </c>
      <c r="Q300" s="164"/>
      <c r="R300" s="165">
        <f>SUM(R301:R308)</f>
        <v>0</v>
      </c>
      <c r="S300" s="164"/>
      <c r="T300" s="166">
        <f>SUM(T301:T308)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59" t="s">
        <v>84</v>
      </c>
      <c r="AT300" s="167" t="s">
        <v>75</v>
      </c>
      <c r="AU300" s="167" t="s">
        <v>84</v>
      </c>
      <c r="AY300" s="159" t="s">
        <v>134</v>
      </c>
      <c r="BK300" s="168">
        <f>SUM(BK301:BK308)</f>
        <v>0</v>
      </c>
    </row>
    <row r="301" s="2" customFormat="1" ht="16.30189" customHeight="1">
      <c r="A301" s="37"/>
      <c r="B301" s="171"/>
      <c r="C301" s="172" t="s">
        <v>511</v>
      </c>
      <c r="D301" s="172" t="s">
        <v>136</v>
      </c>
      <c r="E301" s="173" t="s">
        <v>512</v>
      </c>
      <c r="F301" s="174" t="s">
        <v>513</v>
      </c>
      <c r="G301" s="175" t="s">
        <v>200</v>
      </c>
      <c r="H301" s="176">
        <v>71.286000000000001</v>
      </c>
      <c r="I301" s="177"/>
      <c r="J301" s="178">
        <f>ROUND(I301*H301,2)</f>
        <v>0</v>
      </c>
      <c r="K301" s="179"/>
      <c r="L301" s="38"/>
      <c r="M301" s="180" t="s">
        <v>1</v>
      </c>
      <c r="N301" s="181" t="s">
        <v>41</v>
      </c>
      <c r="O301" s="76"/>
      <c r="P301" s="182">
        <f>O301*H301</f>
        <v>0</v>
      </c>
      <c r="Q301" s="182">
        <v>0</v>
      </c>
      <c r="R301" s="182">
        <f>Q301*H301</f>
        <v>0</v>
      </c>
      <c r="S301" s="182">
        <v>0</v>
      </c>
      <c r="T301" s="18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4" t="s">
        <v>140</v>
      </c>
      <c r="AT301" s="184" t="s">
        <v>136</v>
      </c>
      <c r="AU301" s="184" t="s">
        <v>86</v>
      </c>
      <c r="AY301" s="18" t="s">
        <v>134</v>
      </c>
      <c r="BE301" s="185">
        <f>IF(N301="základní",J301,0)</f>
        <v>0</v>
      </c>
      <c r="BF301" s="185">
        <f>IF(N301="snížená",J301,0)</f>
        <v>0</v>
      </c>
      <c r="BG301" s="185">
        <f>IF(N301="zákl. přenesená",J301,0)</f>
        <v>0</v>
      </c>
      <c r="BH301" s="185">
        <f>IF(N301="sníž. přenesená",J301,0)</f>
        <v>0</v>
      </c>
      <c r="BI301" s="185">
        <f>IF(N301="nulová",J301,0)</f>
        <v>0</v>
      </c>
      <c r="BJ301" s="18" t="s">
        <v>84</v>
      </c>
      <c r="BK301" s="185">
        <f>ROUND(I301*H301,2)</f>
        <v>0</v>
      </c>
      <c r="BL301" s="18" t="s">
        <v>140</v>
      </c>
      <c r="BM301" s="184" t="s">
        <v>514</v>
      </c>
    </row>
    <row r="302" s="2" customFormat="1" ht="16.30189" customHeight="1">
      <c r="A302" s="37"/>
      <c r="B302" s="171"/>
      <c r="C302" s="172" t="s">
        <v>515</v>
      </c>
      <c r="D302" s="172" t="s">
        <v>136</v>
      </c>
      <c r="E302" s="173" t="s">
        <v>516</v>
      </c>
      <c r="F302" s="174" t="s">
        <v>517</v>
      </c>
      <c r="G302" s="175" t="s">
        <v>200</v>
      </c>
      <c r="H302" s="176">
        <v>998.00400000000002</v>
      </c>
      <c r="I302" s="177"/>
      <c r="J302" s="178">
        <f>ROUND(I302*H302,2)</f>
        <v>0</v>
      </c>
      <c r="K302" s="179"/>
      <c r="L302" s="38"/>
      <c r="M302" s="180" t="s">
        <v>1</v>
      </c>
      <c r="N302" s="181" t="s">
        <v>41</v>
      </c>
      <c r="O302" s="76"/>
      <c r="P302" s="182">
        <f>O302*H302</f>
        <v>0</v>
      </c>
      <c r="Q302" s="182">
        <v>0</v>
      </c>
      <c r="R302" s="182">
        <f>Q302*H302</f>
        <v>0</v>
      </c>
      <c r="S302" s="182">
        <v>0</v>
      </c>
      <c r="T302" s="18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4" t="s">
        <v>140</v>
      </c>
      <c r="AT302" s="184" t="s">
        <v>136</v>
      </c>
      <c r="AU302" s="184" t="s">
        <v>86</v>
      </c>
      <c r="AY302" s="18" t="s">
        <v>134</v>
      </c>
      <c r="BE302" s="185">
        <f>IF(N302="základní",J302,0)</f>
        <v>0</v>
      </c>
      <c r="BF302" s="185">
        <f>IF(N302="snížená",J302,0)</f>
        <v>0</v>
      </c>
      <c r="BG302" s="185">
        <f>IF(N302="zákl. přenesená",J302,0)</f>
        <v>0</v>
      </c>
      <c r="BH302" s="185">
        <f>IF(N302="sníž. přenesená",J302,0)</f>
        <v>0</v>
      </c>
      <c r="BI302" s="185">
        <f>IF(N302="nulová",J302,0)</f>
        <v>0</v>
      </c>
      <c r="BJ302" s="18" t="s">
        <v>84</v>
      </c>
      <c r="BK302" s="185">
        <f>ROUND(I302*H302,2)</f>
        <v>0</v>
      </c>
      <c r="BL302" s="18" t="s">
        <v>140</v>
      </c>
      <c r="BM302" s="184" t="s">
        <v>518</v>
      </c>
    </row>
    <row r="303" s="13" customFormat="1">
      <c r="A303" s="13"/>
      <c r="B303" s="186"/>
      <c r="C303" s="13"/>
      <c r="D303" s="187" t="s">
        <v>142</v>
      </c>
      <c r="E303" s="188" t="s">
        <v>1</v>
      </c>
      <c r="F303" s="189" t="s">
        <v>519</v>
      </c>
      <c r="G303" s="13"/>
      <c r="H303" s="190">
        <v>998.00400000000002</v>
      </c>
      <c r="I303" s="191"/>
      <c r="J303" s="13"/>
      <c r="K303" s="13"/>
      <c r="L303" s="186"/>
      <c r="M303" s="192"/>
      <c r="N303" s="193"/>
      <c r="O303" s="193"/>
      <c r="P303" s="193"/>
      <c r="Q303" s="193"/>
      <c r="R303" s="193"/>
      <c r="S303" s="193"/>
      <c r="T303" s="19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88" t="s">
        <v>142</v>
      </c>
      <c r="AU303" s="188" t="s">
        <v>86</v>
      </c>
      <c r="AV303" s="13" t="s">
        <v>86</v>
      </c>
      <c r="AW303" s="13" t="s">
        <v>32</v>
      </c>
      <c r="AX303" s="13" t="s">
        <v>84</v>
      </c>
      <c r="AY303" s="188" t="s">
        <v>134</v>
      </c>
    </row>
    <row r="304" s="2" customFormat="1" ht="16.30189" customHeight="1">
      <c r="A304" s="37"/>
      <c r="B304" s="171"/>
      <c r="C304" s="172" t="s">
        <v>520</v>
      </c>
      <c r="D304" s="172" t="s">
        <v>136</v>
      </c>
      <c r="E304" s="173" t="s">
        <v>521</v>
      </c>
      <c r="F304" s="174" t="s">
        <v>522</v>
      </c>
      <c r="G304" s="175" t="s">
        <v>200</v>
      </c>
      <c r="H304" s="176">
        <v>71.286000000000001</v>
      </c>
      <c r="I304" s="177"/>
      <c r="J304" s="178">
        <f>ROUND(I304*H304,2)</f>
        <v>0</v>
      </c>
      <c r="K304" s="179"/>
      <c r="L304" s="38"/>
      <c r="M304" s="180" t="s">
        <v>1</v>
      </c>
      <c r="N304" s="181" t="s">
        <v>41</v>
      </c>
      <c r="O304" s="76"/>
      <c r="P304" s="182">
        <f>O304*H304</f>
        <v>0</v>
      </c>
      <c r="Q304" s="182">
        <v>0</v>
      </c>
      <c r="R304" s="182">
        <f>Q304*H304</f>
        <v>0</v>
      </c>
      <c r="S304" s="182">
        <v>0</v>
      </c>
      <c r="T304" s="18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4" t="s">
        <v>140</v>
      </c>
      <c r="AT304" s="184" t="s">
        <v>136</v>
      </c>
      <c r="AU304" s="184" t="s">
        <v>86</v>
      </c>
      <c r="AY304" s="18" t="s">
        <v>134</v>
      </c>
      <c r="BE304" s="185">
        <f>IF(N304="základní",J304,0)</f>
        <v>0</v>
      </c>
      <c r="BF304" s="185">
        <f>IF(N304="snížená",J304,0)</f>
        <v>0</v>
      </c>
      <c r="BG304" s="185">
        <f>IF(N304="zákl. přenesená",J304,0)</f>
        <v>0</v>
      </c>
      <c r="BH304" s="185">
        <f>IF(N304="sníž. přenesená",J304,0)</f>
        <v>0</v>
      </c>
      <c r="BI304" s="185">
        <f>IF(N304="nulová",J304,0)</f>
        <v>0</v>
      </c>
      <c r="BJ304" s="18" t="s">
        <v>84</v>
      </c>
      <c r="BK304" s="185">
        <f>ROUND(I304*H304,2)</f>
        <v>0</v>
      </c>
      <c r="BL304" s="18" t="s">
        <v>140</v>
      </c>
      <c r="BM304" s="184" t="s">
        <v>523</v>
      </c>
    </row>
    <row r="305" s="2" customFormat="1" ht="23.4566" customHeight="1">
      <c r="A305" s="37"/>
      <c r="B305" s="171"/>
      <c r="C305" s="172" t="s">
        <v>524</v>
      </c>
      <c r="D305" s="172" t="s">
        <v>136</v>
      </c>
      <c r="E305" s="173" t="s">
        <v>525</v>
      </c>
      <c r="F305" s="174" t="s">
        <v>526</v>
      </c>
      <c r="G305" s="175" t="s">
        <v>200</v>
      </c>
      <c r="H305" s="176">
        <v>43.746000000000002</v>
      </c>
      <c r="I305" s="177"/>
      <c r="J305" s="178">
        <f>ROUND(I305*H305,2)</f>
        <v>0</v>
      </c>
      <c r="K305" s="179"/>
      <c r="L305" s="38"/>
      <c r="M305" s="180" t="s">
        <v>1</v>
      </c>
      <c r="N305" s="181" t="s">
        <v>41</v>
      </c>
      <c r="O305" s="76"/>
      <c r="P305" s="182">
        <f>O305*H305</f>
        <v>0</v>
      </c>
      <c r="Q305" s="182">
        <v>0</v>
      </c>
      <c r="R305" s="182">
        <f>Q305*H305</f>
        <v>0</v>
      </c>
      <c r="S305" s="182">
        <v>0</v>
      </c>
      <c r="T305" s="18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84" t="s">
        <v>140</v>
      </c>
      <c r="AT305" s="184" t="s">
        <v>136</v>
      </c>
      <c r="AU305" s="184" t="s">
        <v>86</v>
      </c>
      <c r="AY305" s="18" t="s">
        <v>134</v>
      </c>
      <c r="BE305" s="185">
        <f>IF(N305="základní",J305,0)</f>
        <v>0</v>
      </c>
      <c r="BF305" s="185">
        <f>IF(N305="snížená",J305,0)</f>
        <v>0</v>
      </c>
      <c r="BG305" s="185">
        <f>IF(N305="zákl. přenesená",J305,0)</f>
        <v>0</v>
      </c>
      <c r="BH305" s="185">
        <f>IF(N305="sníž. přenesená",J305,0)</f>
        <v>0</v>
      </c>
      <c r="BI305" s="185">
        <f>IF(N305="nulová",J305,0)</f>
        <v>0</v>
      </c>
      <c r="BJ305" s="18" t="s">
        <v>84</v>
      </c>
      <c r="BK305" s="185">
        <f>ROUND(I305*H305,2)</f>
        <v>0</v>
      </c>
      <c r="BL305" s="18" t="s">
        <v>140</v>
      </c>
      <c r="BM305" s="184" t="s">
        <v>527</v>
      </c>
    </row>
    <row r="306" s="13" customFormat="1">
      <c r="A306" s="13"/>
      <c r="B306" s="186"/>
      <c r="C306" s="13"/>
      <c r="D306" s="187" t="s">
        <v>142</v>
      </c>
      <c r="E306" s="188" t="s">
        <v>1</v>
      </c>
      <c r="F306" s="189" t="s">
        <v>528</v>
      </c>
      <c r="G306" s="13"/>
      <c r="H306" s="190">
        <v>43.746000000000002</v>
      </c>
      <c r="I306" s="191"/>
      <c r="J306" s="13"/>
      <c r="K306" s="13"/>
      <c r="L306" s="186"/>
      <c r="M306" s="192"/>
      <c r="N306" s="193"/>
      <c r="O306" s="193"/>
      <c r="P306" s="193"/>
      <c r="Q306" s="193"/>
      <c r="R306" s="193"/>
      <c r="S306" s="193"/>
      <c r="T306" s="19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8" t="s">
        <v>142</v>
      </c>
      <c r="AU306" s="188" t="s">
        <v>86</v>
      </c>
      <c r="AV306" s="13" t="s">
        <v>86</v>
      </c>
      <c r="AW306" s="13" t="s">
        <v>32</v>
      </c>
      <c r="AX306" s="13" t="s">
        <v>84</v>
      </c>
      <c r="AY306" s="188" t="s">
        <v>134</v>
      </c>
    </row>
    <row r="307" s="2" customFormat="1" ht="23.4566" customHeight="1">
      <c r="A307" s="37"/>
      <c r="B307" s="171"/>
      <c r="C307" s="172" t="s">
        <v>529</v>
      </c>
      <c r="D307" s="172" t="s">
        <v>136</v>
      </c>
      <c r="E307" s="173" t="s">
        <v>530</v>
      </c>
      <c r="F307" s="174" t="s">
        <v>531</v>
      </c>
      <c r="G307" s="175" t="s">
        <v>200</v>
      </c>
      <c r="H307" s="176">
        <v>11.880000000000001</v>
      </c>
      <c r="I307" s="177"/>
      <c r="J307" s="178">
        <f>ROUND(I307*H307,2)</f>
        <v>0</v>
      </c>
      <c r="K307" s="179"/>
      <c r="L307" s="38"/>
      <c r="M307" s="180" t="s">
        <v>1</v>
      </c>
      <c r="N307" s="181" t="s">
        <v>41</v>
      </c>
      <c r="O307" s="76"/>
      <c r="P307" s="182">
        <f>O307*H307</f>
        <v>0</v>
      </c>
      <c r="Q307" s="182">
        <v>0</v>
      </c>
      <c r="R307" s="182">
        <f>Q307*H307</f>
        <v>0</v>
      </c>
      <c r="S307" s="182">
        <v>0</v>
      </c>
      <c r="T307" s="18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4" t="s">
        <v>140</v>
      </c>
      <c r="AT307" s="184" t="s">
        <v>136</v>
      </c>
      <c r="AU307" s="184" t="s">
        <v>86</v>
      </c>
      <c r="AY307" s="18" t="s">
        <v>134</v>
      </c>
      <c r="BE307" s="185">
        <f>IF(N307="základní",J307,0)</f>
        <v>0</v>
      </c>
      <c r="BF307" s="185">
        <f>IF(N307="snížená",J307,0)</f>
        <v>0</v>
      </c>
      <c r="BG307" s="185">
        <f>IF(N307="zákl. přenesená",J307,0)</f>
        <v>0</v>
      </c>
      <c r="BH307" s="185">
        <f>IF(N307="sníž. přenesená",J307,0)</f>
        <v>0</v>
      </c>
      <c r="BI307" s="185">
        <f>IF(N307="nulová",J307,0)</f>
        <v>0</v>
      </c>
      <c r="BJ307" s="18" t="s">
        <v>84</v>
      </c>
      <c r="BK307" s="185">
        <f>ROUND(I307*H307,2)</f>
        <v>0</v>
      </c>
      <c r="BL307" s="18" t="s">
        <v>140</v>
      </c>
      <c r="BM307" s="184" t="s">
        <v>532</v>
      </c>
    </row>
    <row r="308" s="2" customFormat="1" ht="23.4566" customHeight="1">
      <c r="A308" s="37"/>
      <c r="B308" s="171"/>
      <c r="C308" s="172" t="s">
        <v>533</v>
      </c>
      <c r="D308" s="172" t="s">
        <v>136</v>
      </c>
      <c r="E308" s="173" t="s">
        <v>534</v>
      </c>
      <c r="F308" s="174" t="s">
        <v>535</v>
      </c>
      <c r="G308" s="175" t="s">
        <v>200</v>
      </c>
      <c r="H308" s="176">
        <v>15.66</v>
      </c>
      <c r="I308" s="177"/>
      <c r="J308" s="178">
        <f>ROUND(I308*H308,2)</f>
        <v>0</v>
      </c>
      <c r="K308" s="179"/>
      <c r="L308" s="38"/>
      <c r="M308" s="180" t="s">
        <v>1</v>
      </c>
      <c r="N308" s="181" t="s">
        <v>41</v>
      </c>
      <c r="O308" s="76"/>
      <c r="P308" s="182">
        <f>O308*H308</f>
        <v>0</v>
      </c>
      <c r="Q308" s="182">
        <v>0</v>
      </c>
      <c r="R308" s="182">
        <f>Q308*H308</f>
        <v>0</v>
      </c>
      <c r="S308" s="182">
        <v>0</v>
      </c>
      <c r="T308" s="18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4" t="s">
        <v>140</v>
      </c>
      <c r="AT308" s="184" t="s">
        <v>136</v>
      </c>
      <c r="AU308" s="184" t="s">
        <v>86</v>
      </c>
      <c r="AY308" s="18" t="s">
        <v>134</v>
      </c>
      <c r="BE308" s="185">
        <f>IF(N308="základní",J308,0)</f>
        <v>0</v>
      </c>
      <c r="BF308" s="185">
        <f>IF(N308="snížená",J308,0)</f>
        <v>0</v>
      </c>
      <c r="BG308" s="185">
        <f>IF(N308="zákl. přenesená",J308,0)</f>
        <v>0</v>
      </c>
      <c r="BH308" s="185">
        <f>IF(N308="sníž. přenesená",J308,0)</f>
        <v>0</v>
      </c>
      <c r="BI308" s="185">
        <f>IF(N308="nulová",J308,0)</f>
        <v>0</v>
      </c>
      <c r="BJ308" s="18" t="s">
        <v>84</v>
      </c>
      <c r="BK308" s="185">
        <f>ROUND(I308*H308,2)</f>
        <v>0</v>
      </c>
      <c r="BL308" s="18" t="s">
        <v>140</v>
      </c>
      <c r="BM308" s="184" t="s">
        <v>536</v>
      </c>
    </row>
    <row r="309" s="12" customFormat="1" ht="22.8" customHeight="1">
      <c r="A309" s="12"/>
      <c r="B309" s="158"/>
      <c r="C309" s="12"/>
      <c r="D309" s="159" t="s">
        <v>75</v>
      </c>
      <c r="E309" s="169" t="s">
        <v>537</v>
      </c>
      <c r="F309" s="169" t="s">
        <v>538</v>
      </c>
      <c r="G309" s="12"/>
      <c r="H309" s="12"/>
      <c r="I309" s="161"/>
      <c r="J309" s="170">
        <f>BK309</f>
        <v>0</v>
      </c>
      <c r="K309" s="12"/>
      <c r="L309" s="158"/>
      <c r="M309" s="163"/>
      <c r="N309" s="164"/>
      <c r="O309" s="164"/>
      <c r="P309" s="165">
        <f>P310</f>
        <v>0</v>
      </c>
      <c r="Q309" s="164"/>
      <c r="R309" s="165">
        <f>R310</f>
        <v>0</v>
      </c>
      <c r="S309" s="164"/>
      <c r="T309" s="166">
        <f>T310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59" t="s">
        <v>84</v>
      </c>
      <c r="AT309" s="167" t="s">
        <v>75</v>
      </c>
      <c r="AU309" s="167" t="s">
        <v>84</v>
      </c>
      <c r="AY309" s="159" t="s">
        <v>134</v>
      </c>
      <c r="BK309" s="168">
        <f>BK310</f>
        <v>0</v>
      </c>
    </row>
    <row r="310" s="2" customFormat="1" ht="16.30189" customHeight="1">
      <c r="A310" s="37"/>
      <c r="B310" s="171"/>
      <c r="C310" s="172" t="s">
        <v>539</v>
      </c>
      <c r="D310" s="172" t="s">
        <v>136</v>
      </c>
      <c r="E310" s="173" t="s">
        <v>540</v>
      </c>
      <c r="F310" s="174" t="s">
        <v>541</v>
      </c>
      <c r="G310" s="175" t="s">
        <v>200</v>
      </c>
      <c r="H310" s="176">
        <v>267.49400000000003</v>
      </c>
      <c r="I310" s="177"/>
      <c r="J310" s="178">
        <f>ROUND(I310*H310,2)</f>
        <v>0</v>
      </c>
      <c r="K310" s="179"/>
      <c r="L310" s="38"/>
      <c r="M310" s="180" t="s">
        <v>1</v>
      </c>
      <c r="N310" s="181" t="s">
        <v>41</v>
      </c>
      <c r="O310" s="76"/>
      <c r="P310" s="182">
        <f>O310*H310</f>
        <v>0</v>
      </c>
      <c r="Q310" s="182">
        <v>0</v>
      </c>
      <c r="R310" s="182">
        <f>Q310*H310</f>
        <v>0</v>
      </c>
      <c r="S310" s="182">
        <v>0</v>
      </c>
      <c r="T310" s="18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84" t="s">
        <v>140</v>
      </c>
      <c r="AT310" s="184" t="s">
        <v>136</v>
      </c>
      <c r="AU310" s="184" t="s">
        <v>86</v>
      </c>
      <c r="AY310" s="18" t="s">
        <v>134</v>
      </c>
      <c r="BE310" s="185">
        <f>IF(N310="základní",J310,0)</f>
        <v>0</v>
      </c>
      <c r="BF310" s="185">
        <f>IF(N310="snížená",J310,0)</f>
        <v>0</v>
      </c>
      <c r="BG310" s="185">
        <f>IF(N310="zákl. přenesená",J310,0)</f>
        <v>0</v>
      </c>
      <c r="BH310" s="185">
        <f>IF(N310="sníž. přenesená",J310,0)</f>
        <v>0</v>
      </c>
      <c r="BI310" s="185">
        <f>IF(N310="nulová",J310,0)</f>
        <v>0</v>
      </c>
      <c r="BJ310" s="18" t="s">
        <v>84</v>
      </c>
      <c r="BK310" s="185">
        <f>ROUND(I310*H310,2)</f>
        <v>0</v>
      </c>
      <c r="BL310" s="18" t="s">
        <v>140</v>
      </c>
      <c r="BM310" s="184" t="s">
        <v>542</v>
      </c>
    </row>
    <row r="311" s="12" customFormat="1" ht="25.92" customHeight="1">
      <c r="A311" s="12"/>
      <c r="B311" s="158"/>
      <c r="C311" s="12"/>
      <c r="D311" s="159" t="s">
        <v>75</v>
      </c>
      <c r="E311" s="160" t="s">
        <v>543</v>
      </c>
      <c r="F311" s="160" t="s">
        <v>544</v>
      </c>
      <c r="G311" s="12"/>
      <c r="H311" s="12"/>
      <c r="I311" s="161"/>
      <c r="J311" s="162">
        <f>BK311</f>
        <v>0</v>
      </c>
      <c r="K311" s="12"/>
      <c r="L311" s="158"/>
      <c r="M311" s="163"/>
      <c r="N311" s="164"/>
      <c r="O311" s="164"/>
      <c r="P311" s="165">
        <f>P312+P316+P335+P348+P355+P374</f>
        <v>0</v>
      </c>
      <c r="Q311" s="164"/>
      <c r="R311" s="165">
        <f>R312+R316+R335+R348+R355+R374</f>
        <v>7.6478908800000003</v>
      </c>
      <c r="S311" s="164"/>
      <c r="T311" s="166">
        <f>T312+T316+T335+T348+T355+T374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9" t="s">
        <v>86</v>
      </c>
      <c r="AT311" s="167" t="s">
        <v>75</v>
      </c>
      <c r="AU311" s="167" t="s">
        <v>76</v>
      </c>
      <c r="AY311" s="159" t="s">
        <v>134</v>
      </c>
      <c r="BK311" s="168">
        <f>BK312+BK316+BK335+BK348+BK355+BK374</f>
        <v>0</v>
      </c>
    </row>
    <row r="312" s="12" customFormat="1" ht="22.8" customHeight="1">
      <c r="A312" s="12"/>
      <c r="B312" s="158"/>
      <c r="C312" s="12"/>
      <c r="D312" s="159" t="s">
        <v>75</v>
      </c>
      <c r="E312" s="169" t="s">
        <v>545</v>
      </c>
      <c r="F312" s="169" t="s">
        <v>546</v>
      </c>
      <c r="G312" s="12"/>
      <c r="H312" s="12"/>
      <c r="I312" s="161"/>
      <c r="J312" s="170">
        <f>BK312</f>
        <v>0</v>
      </c>
      <c r="K312" s="12"/>
      <c r="L312" s="158"/>
      <c r="M312" s="163"/>
      <c r="N312" s="164"/>
      <c r="O312" s="164"/>
      <c r="P312" s="165">
        <f>SUM(P313:P315)</f>
        <v>0</v>
      </c>
      <c r="Q312" s="164"/>
      <c r="R312" s="165">
        <f>SUM(R313:R315)</f>
        <v>0.50907499999999994</v>
      </c>
      <c r="S312" s="164"/>
      <c r="T312" s="166">
        <f>SUM(T313:T315)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9" t="s">
        <v>86</v>
      </c>
      <c r="AT312" s="167" t="s">
        <v>75</v>
      </c>
      <c r="AU312" s="167" t="s">
        <v>84</v>
      </c>
      <c r="AY312" s="159" t="s">
        <v>134</v>
      </c>
      <c r="BK312" s="168">
        <f>SUM(BK313:BK315)</f>
        <v>0</v>
      </c>
    </row>
    <row r="313" s="2" customFormat="1" ht="23.4566" customHeight="1">
      <c r="A313" s="37"/>
      <c r="B313" s="171"/>
      <c r="C313" s="172" t="s">
        <v>547</v>
      </c>
      <c r="D313" s="172" t="s">
        <v>136</v>
      </c>
      <c r="E313" s="173" t="s">
        <v>548</v>
      </c>
      <c r="F313" s="174" t="s">
        <v>549</v>
      </c>
      <c r="G313" s="175" t="s">
        <v>139</v>
      </c>
      <c r="H313" s="176">
        <v>145.44999999999999</v>
      </c>
      <c r="I313" s="177"/>
      <c r="J313" s="178">
        <f>ROUND(I313*H313,2)</f>
        <v>0</v>
      </c>
      <c r="K313" s="179"/>
      <c r="L313" s="38"/>
      <c r="M313" s="180" t="s">
        <v>1</v>
      </c>
      <c r="N313" s="181" t="s">
        <v>41</v>
      </c>
      <c r="O313" s="76"/>
      <c r="P313" s="182">
        <f>O313*H313</f>
        <v>0</v>
      </c>
      <c r="Q313" s="182">
        <v>0.0035000000000000001</v>
      </c>
      <c r="R313" s="182">
        <f>Q313*H313</f>
        <v>0.50907499999999994</v>
      </c>
      <c r="S313" s="182">
        <v>0</v>
      </c>
      <c r="T313" s="18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4" t="s">
        <v>215</v>
      </c>
      <c r="AT313" s="184" t="s">
        <v>136</v>
      </c>
      <c r="AU313" s="184" t="s">
        <v>86</v>
      </c>
      <c r="AY313" s="18" t="s">
        <v>134</v>
      </c>
      <c r="BE313" s="185">
        <f>IF(N313="základní",J313,0)</f>
        <v>0</v>
      </c>
      <c r="BF313" s="185">
        <f>IF(N313="snížená",J313,0)</f>
        <v>0</v>
      </c>
      <c r="BG313" s="185">
        <f>IF(N313="zákl. přenesená",J313,0)</f>
        <v>0</v>
      </c>
      <c r="BH313" s="185">
        <f>IF(N313="sníž. přenesená",J313,0)</f>
        <v>0</v>
      </c>
      <c r="BI313" s="185">
        <f>IF(N313="nulová",J313,0)</f>
        <v>0</v>
      </c>
      <c r="BJ313" s="18" t="s">
        <v>84</v>
      </c>
      <c r="BK313" s="185">
        <f>ROUND(I313*H313,2)</f>
        <v>0</v>
      </c>
      <c r="BL313" s="18" t="s">
        <v>215</v>
      </c>
      <c r="BM313" s="184" t="s">
        <v>550</v>
      </c>
    </row>
    <row r="314" s="13" customFormat="1">
      <c r="A314" s="13"/>
      <c r="B314" s="186"/>
      <c r="C314" s="13"/>
      <c r="D314" s="187" t="s">
        <v>142</v>
      </c>
      <c r="E314" s="188" t="s">
        <v>1</v>
      </c>
      <c r="F314" s="189" t="s">
        <v>551</v>
      </c>
      <c r="G314" s="13"/>
      <c r="H314" s="190">
        <v>145.44999999999999</v>
      </c>
      <c r="I314" s="191"/>
      <c r="J314" s="13"/>
      <c r="K314" s="13"/>
      <c r="L314" s="186"/>
      <c r="M314" s="192"/>
      <c r="N314" s="193"/>
      <c r="O314" s="193"/>
      <c r="P314" s="193"/>
      <c r="Q314" s="193"/>
      <c r="R314" s="193"/>
      <c r="S314" s="193"/>
      <c r="T314" s="19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8" t="s">
        <v>142</v>
      </c>
      <c r="AU314" s="188" t="s">
        <v>86</v>
      </c>
      <c r="AV314" s="13" t="s">
        <v>86</v>
      </c>
      <c r="AW314" s="13" t="s">
        <v>32</v>
      </c>
      <c r="AX314" s="13" t="s">
        <v>84</v>
      </c>
      <c r="AY314" s="188" t="s">
        <v>134</v>
      </c>
    </row>
    <row r="315" s="2" customFormat="1" ht="16.30189" customHeight="1">
      <c r="A315" s="37"/>
      <c r="B315" s="171"/>
      <c r="C315" s="172" t="s">
        <v>552</v>
      </c>
      <c r="D315" s="172" t="s">
        <v>136</v>
      </c>
      <c r="E315" s="173" t="s">
        <v>553</v>
      </c>
      <c r="F315" s="174" t="s">
        <v>554</v>
      </c>
      <c r="G315" s="175" t="s">
        <v>555</v>
      </c>
      <c r="H315" s="221"/>
      <c r="I315" s="177"/>
      <c r="J315" s="178">
        <f>ROUND(I315*H315,2)</f>
        <v>0</v>
      </c>
      <c r="K315" s="179"/>
      <c r="L315" s="38"/>
      <c r="M315" s="180" t="s">
        <v>1</v>
      </c>
      <c r="N315" s="181" t="s">
        <v>41</v>
      </c>
      <c r="O315" s="76"/>
      <c r="P315" s="182">
        <f>O315*H315</f>
        <v>0</v>
      </c>
      <c r="Q315" s="182">
        <v>0</v>
      </c>
      <c r="R315" s="182">
        <f>Q315*H315</f>
        <v>0</v>
      </c>
      <c r="S315" s="182">
        <v>0</v>
      </c>
      <c r="T315" s="18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4" t="s">
        <v>215</v>
      </c>
      <c r="AT315" s="184" t="s">
        <v>136</v>
      </c>
      <c r="AU315" s="184" t="s">
        <v>86</v>
      </c>
      <c r="AY315" s="18" t="s">
        <v>134</v>
      </c>
      <c r="BE315" s="185">
        <f>IF(N315="základní",J315,0)</f>
        <v>0</v>
      </c>
      <c r="BF315" s="185">
        <f>IF(N315="snížená",J315,0)</f>
        <v>0</v>
      </c>
      <c r="BG315" s="185">
        <f>IF(N315="zákl. přenesená",J315,0)</f>
        <v>0</v>
      </c>
      <c r="BH315" s="185">
        <f>IF(N315="sníž. přenesená",J315,0)</f>
        <v>0</v>
      </c>
      <c r="BI315" s="185">
        <f>IF(N315="nulová",J315,0)</f>
        <v>0</v>
      </c>
      <c r="BJ315" s="18" t="s">
        <v>84</v>
      </c>
      <c r="BK315" s="185">
        <f>ROUND(I315*H315,2)</f>
        <v>0</v>
      </c>
      <c r="BL315" s="18" t="s">
        <v>215</v>
      </c>
      <c r="BM315" s="184" t="s">
        <v>556</v>
      </c>
    </row>
    <row r="316" s="12" customFormat="1" ht="22.8" customHeight="1">
      <c r="A316" s="12"/>
      <c r="B316" s="158"/>
      <c r="C316" s="12"/>
      <c r="D316" s="159" t="s">
        <v>75</v>
      </c>
      <c r="E316" s="169" t="s">
        <v>557</v>
      </c>
      <c r="F316" s="169" t="s">
        <v>558</v>
      </c>
      <c r="G316" s="12"/>
      <c r="H316" s="12"/>
      <c r="I316" s="161"/>
      <c r="J316" s="170">
        <f>BK316</f>
        <v>0</v>
      </c>
      <c r="K316" s="12"/>
      <c r="L316" s="158"/>
      <c r="M316" s="163"/>
      <c r="N316" s="164"/>
      <c r="O316" s="164"/>
      <c r="P316" s="165">
        <f>SUM(P317:P334)</f>
        <v>0</v>
      </c>
      <c r="Q316" s="164"/>
      <c r="R316" s="165">
        <f>SUM(R317:R334)</f>
        <v>5.2590252700000004</v>
      </c>
      <c r="S316" s="164"/>
      <c r="T316" s="166">
        <f>SUM(T317:T334)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159" t="s">
        <v>86</v>
      </c>
      <c r="AT316" s="167" t="s">
        <v>75</v>
      </c>
      <c r="AU316" s="167" t="s">
        <v>84</v>
      </c>
      <c r="AY316" s="159" t="s">
        <v>134</v>
      </c>
      <c r="BK316" s="168">
        <f>SUM(BK317:BK334)</f>
        <v>0</v>
      </c>
    </row>
    <row r="317" s="2" customFormat="1" ht="16.30189" customHeight="1">
      <c r="A317" s="37"/>
      <c r="B317" s="171"/>
      <c r="C317" s="172" t="s">
        <v>559</v>
      </c>
      <c r="D317" s="172" t="s">
        <v>136</v>
      </c>
      <c r="E317" s="173" t="s">
        <v>560</v>
      </c>
      <c r="F317" s="174" t="s">
        <v>561</v>
      </c>
      <c r="G317" s="175" t="s">
        <v>164</v>
      </c>
      <c r="H317" s="176">
        <v>2.5990000000000002</v>
      </c>
      <c r="I317" s="177"/>
      <c r="J317" s="178">
        <f>ROUND(I317*H317,2)</f>
        <v>0</v>
      </c>
      <c r="K317" s="179"/>
      <c r="L317" s="38"/>
      <c r="M317" s="180" t="s">
        <v>1</v>
      </c>
      <c r="N317" s="181" t="s">
        <v>41</v>
      </c>
      <c r="O317" s="76"/>
      <c r="P317" s="182">
        <f>O317*H317</f>
        <v>0</v>
      </c>
      <c r="Q317" s="182">
        <v>0.00189</v>
      </c>
      <c r="R317" s="182">
        <f>Q317*H317</f>
        <v>0.0049121099999999999</v>
      </c>
      <c r="S317" s="182">
        <v>0</v>
      </c>
      <c r="T317" s="18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4" t="s">
        <v>215</v>
      </c>
      <c r="AT317" s="184" t="s">
        <v>136</v>
      </c>
      <c r="AU317" s="184" t="s">
        <v>86</v>
      </c>
      <c r="AY317" s="18" t="s">
        <v>134</v>
      </c>
      <c r="BE317" s="185">
        <f>IF(N317="základní",J317,0)</f>
        <v>0</v>
      </c>
      <c r="BF317" s="185">
        <f>IF(N317="snížená",J317,0)</f>
        <v>0</v>
      </c>
      <c r="BG317" s="185">
        <f>IF(N317="zákl. přenesená",J317,0)</f>
        <v>0</v>
      </c>
      <c r="BH317" s="185">
        <f>IF(N317="sníž. přenesená",J317,0)</f>
        <v>0</v>
      </c>
      <c r="BI317" s="185">
        <f>IF(N317="nulová",J317,0)</f>
        <v>0</v>
      </c>
      <c r="BJ317" s="18" t="s">
        <v>84</v>
      </c>
      <c r="BK317" s="185">
        <f>ROUND(I317*H317,2)</f>
        <v>0</v>
      </c>
      <c r="BL317" s="18" t="s">
        <v>215</v>
      </c>
      <c r="BM317" s="184" t="s">
        <v>562</v>
      </c>
    </row>
    <row r="318" s="13" customFormat="1">
      <c r="A318" s="13"/>
      <c r="B318" s="186"/>
      <c r="C318" s="13"/>
      <c r="D318" s="187" t="s">
        <v>142</v>
      </c>
      <c r="E318" s="188" t="s">
        <v>1</v>
      </c>
      <c r="F318" s="189" t="s">
        <v>563</v>
      </c>
      <c r="G318" s="13"/>
      <c r="H318" s="190">
        <v>2.5990000000000002</v>
      </c>
      <c r="I318" s="191"/>
      <c r="J318" s="13"/>
      <c r="K318" s="13"/>
      <c r="L318" s="186"/>
      <c r="M318" s="192"/>
      <c r="N318" s="193"/>
      <c r="O318" s="193"/>
      <c r="P318" s="193"/>
      <c r="Q318" s="193"/>
      <c r="R318" s="193"/>
      <c r="S318" s="193"/>
      <c r="T318" s="19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8" t="s">
        <v>142</v>
      </c>
      <c r="AU318" s="188" t="s">
        <v>86</v>
      </c>
      <c r="AV318" s="13" t="s">
        <v>86</v>
      </c>
      <c r="AW318" s="13" t="s">
        <v>32</v>
      </c>
      <c r="AX318" s="13" t="s">
        <v>84</v>
      </c>
      <c r="AY318" s="188" t="s">
        <v>134</v>
      </c>
    </row>
    <row r="319" s="2" customFormat="1" ht="16.30189" customHeight="1">
      <c r="A319" s="37"/>
      <c r="B319" s="171"/>
      <c r="C319" s="172" t="s">
        <v>564</v>
      </c>
      <c r="D319" s="172" t="s">
        <v>136</v>
      </c>
      <c r="E319" s="173" t="s">
        <v>565</v>
      </c>
      <c r="F319" s="174" t="s">
        <v>566</v>
      </c>
      <c r="G319" s="175" t="s">
        <v>139</v>
      </c>
      <c r="H319" s="176">
        <v>56.445</v>
      </c>
      <c r="I319" s="177"/>
      <c r="J319" s="178">
        <f>ROUND(I319*H319,2)</f>
        <v>0</v>
      </c>
      <c r="K319" s="179"/>
      <c r="L319" s="38"/>
      <c r="M319" s="180" t="s">
        <v>1</v>
      </c>
      <c r="N319" s="181" t="s">
        <v>41</v>
      </c>
      <c r="O319" s="76"/>
      <c r="P319" s="182">
        <f>O319*H319</f>
        <v>0</v>
      </c>
      <c r="Q319" s="182">
        <v>0</v>
      </c>
      <c r="R319" s="182">
        <f>Q319*H319</f>
        <v>0</v>
      </c>
      <c r="S319" s="182">
        <v>0</v>
      </c>
      <c r="T319" s="18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4" t="s">
        <v>215</v>
      </c>
      <c r="AT319" s="184" t="s">
        <v>136</v>
      </c>
      <c r="AU319" s="184" t="s">
        <v>86</v>
      </c>
      <c r="AY319" s="18" t="s">
        <v>134</v>
      </c>
      <c r="BE319" s="185">
        <f>IF(N319="základní",J319,0)</f>
        <v>0</v>
      </c>
      <c r="BF319" s="185">
        <f>IF(N319="snížená",J319,0)</f>
        <v>0</v>
      </c>
      <c r="BG319" s="185">
        <f>IF(N319="zákl. přenesená",J319,0)</f>
        <v>0</v>
      </c>
      <c r="BH319" s="185">
        <f>IF(N319="sníž. přenesená",J319,0)</f>
        <v>0</v>
      </c>
      <c r="BI319" s="185">
        <f>IF(N319="nulová",J319,0)</f>
        <v>0</v>
      </c>
      <c r="BJ319" s="18" t="s">
        <v>84</v>
      </c>
      <c r="BK319" s="185">
        <f>ROUND(I319*H319,2)</f>
        <v>0</v>
      </c>
      <c r="BL319" s="18" t="s">
        <v>215</v>
      </c>
      <c r="BM319" s="184" t="s">
        <v>567</v>
      </c>
    </row>
    <row r="320" s="13" customFormat="1">
      <c r="A320" s="13"/>
      <c r="B320" s="186"/>
      <c r="C320" s="13"/>
      <c r="D320" s="187" t="s">
        <v>142</v>
      </c>
      <c r="E320" s="188" t="s">
        <v>1</v>
      </c>
      <c r="F320" s="189" t="s">
        <v>568</v>
      </c>
      <c r="G320" s="13"/>
      <c r="H320" s="190">
        <v>56.445</v>
      </c>
      <c r="I320" s="191"/>
      <c r="J320" s="13"/>
      <c r="K320" s="13"/>
      <c r="L320" s="186"/>
      <c r="M320" s="192"/>
      <c r="N320" s="193"/>
      <c r="O320" s="193"/>
      <c r="P320" s="193"/>
      <c r="Q320" s="193"/>
      <c r="R320" s="193"/>
      <c r="S320" s="193"/>
      <c r="T320" s="19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8" t="s">
        <v>142</v>
      </c>
      <c r="AU320" s="188" t="s">
        <v>86</v>
      </c>
      <c r="AV320" s="13" t="s">
        <v>86</v>
      </c>
      <c r="AW320" s="13" t="s">
        <v>32</v>
      </c>
      <c r="AX320" s="13" t="s">
        <v>84</v>
      </c>
      <c r="AY320" s="188" t="s">
        <v>134</v>
      </c>
    </row>
    <row r="321" s="2" customFormat="1" ht="16.30189" customHeight="1">
      <c r="A321" s="37"/>
      <c r="B321" s="171"/>
      <c r="C321" s="172" t="s">
        <v>569</v>
      </c>
      <c r="D321" s="172" t="s">
        <v>136</v>
      </c>
      <c r="E321" s="173" t="s">
        <v>570</v>
      </c>
      <c r="F321" s="174" t="s">
        <v>571</v>
      </c>
      <c r="G321" s="175" t="s">
        <v>431</v>
      </c>
      <c r="H321" s="176">
        <v>216.59999999999999</v>
      </c>
      <c r="I321" s="177"/>
      <c r="J321" s="178">
        <f>ROUND(I321*H321,2)</f>
        <v>0</v>
      </c>
      <c r="K321" s="179"/>
      <c r="L321" s="38"/>
      <c r="M321" s="180" t="s">
        <v>1</v>
      </c>
      <c r="N321" s="181" t="s">
        <v>41</v>
      </c>
      <c r="O321" s="76"/>
      <c r="P321" s="182">
        <f>O321*H321</f>
        <v>0</v>
      </c>
      <c r="Q321" s="182">
        <v>0</v>
      </c>
      <c r="R321" s="182">
        <f>Q321*H321</f>
        <v>0</v>
      </c>
      <c r="S321" s="182">
        <v>0</v>
      </c>
      <c r="T321" s="18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4" t="s">
        <v>215</v>
      </c>
      <c r="AT321" s="184" t="s">
        <v>136</v>
      </c>
      <c r="AU321" s="184" t="s">
        <v>86</v>
      </c>
      <c r="AY321" s="18" t="s">
        <v>134</v>
      </c>
      <c r="BE321" s="185">
        <f>IF(N321="základní",J321,0)</f>
        <v>0</v>
      </c>
      <c r="BF321" s="185">
        <f>IF(N321="snížená",J321,0)</f>
        <v>0</v>
      </c>
      <c r="BG321" s="185">
        <f>IF(N321="zákl. přenesená",J321,0)</f>
        <v>0</v>
      </c>
      <c r="BH321" s="185">
        <f>IF(N321="sníž. přenesená",J321,0)</f>
        <v>0</v>
      </c>
      <c r="BI321" s="185">
        <f>IF(N321="nulová",J321,0)</f>
        <v>0</v>
      </c>
      <c r="BJ321" s="18" t="s">
        <v>84</v>
      </c>
      <c r="BK321" s="185">
        <f>ROUND(I321*H321,2)</f>
        <v>0</v>
      </c>
      <c r="BL321" s="18" t="s">
        <v>215</v>
      </c>
      <c r="BM321" s="184" t="s">
        <v>572</v>
      </c>
    </row>
    <row r="322" s="13" customFormat="1">
      <c r="A322" s="13"/>
      <c r="B322" s="186"/>
      <c r="C322" s="13"/>
      <c r="D322" s="187" t="s">
        <v>142</v>
      </c>
      <c r="E322" s="188" t="s">
        <v>1</v>
      </c>
      <c r="F322" s="189" t="s">
        <v>573</v>
      </c>
      <c r="G322" s="13"/>
      <c r="H322" s="190">
        <v>216.59999999999999</v>
      </c>
      <c r="I322" s="191"/>
      <c r="J322" s="13"/>
      <c r="K322" s="13"/>
      <c r="L322" s="186"/>
      <c r="M322" s="192"/>
      <c r="N322" s="193"/>
      <c r="O322" s="193"/>
      <c r="P322" s="193"/>
      <c r="Q322" s="193"/>
      <c r="R322" s="193"/>
      <c r="S322" s="193"/>
      <c r="T322" s="19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8" t="s">
        <v>142</v>
      </c>
      <c r="AU322" s="188" t="s">
        <v>86</v>
      </c>
      <c r="AV322" s="13" t="s">
        <v>86</v>
      </c>
      <c r="AW322" s="13" t="s">
        <v>32</v>
      </c>
      <c r="AX322" s="13" t="s">
        <v>84</v>
      </c>
      <c r="AY322" s="188" t="s">
        <v>134</v>
      </c>
    </row>
    <row r="323" s="2" customFormat="1" ht="16.30189" customHeight="1">
      <c r="A323" s="37"/>
      <c r="B323" s="171"/>
      <c r="C323" s="203" t="s">
        <v>574</v>
      </c>
      <c r="D323" s="203" t="s">
        <v>216</v>
      </c>
      <c r="E323" s="204" t="s">
        <v>575</v>
      </c>
      <c r="F323" s="205" t="s">
        <v>576</v>
      </c>
      <c r="G323" s="206" t="s">
        <v>164</v>
      </c>
      <c r="H323" s="207">
        <v>2.8069999999999999</v>
      </c>
      <c r="I323" s="208"/>
      <c r="J323" s="209">
        <f>ROUND(I323*H323,2)</f>
        <v>0</v>
      </c>
      <c r="K323" s="210"/>
      <c r="L323" s="211"/>
      <c r="M323" s="212" t="s">
        <v>1</v>
      </c>
      <c r="N323" s="213" t="s">
        <v>41</v>
      </c>
      <c r="O323" s="76"/>
      <c r="P323" s="182">
        <f>O323*H323</f>
        <v>0</v>
      </c>
      <c r="Q323" s="182">
        <v>0.55000000000000004</v>
      </c>
      <c r="R323" s="182">
        <f>Q323*H323</f>
        <v>1.5438500000000002</v>
      </c>
      <c r="S323" s="182">
        <v>0</v>
      </c>
      <c r="T323" s="183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4" t="s">
        <v>296</v>
      </c>
      <c r="AT323" s="184" t="s">
        <v>216</v>
      </c>
      <c r="AU323" s="184" t="s">
        <v>86</v>
      </c>
      <c r="AY323" s="18" t="s">
        <v>134</v>
      </c>
      <c r="BE323" s="185">
        <f>IF(N323="základní",J323,0)</f>
        <v>0</v>
      </c>
      <c r="BF323" s="185">
        <f>IF(N323="snížená",J323,0)</f>
        <v>0</v>
      </c>
      <c r="BG323" s="185">
        <f>IF(N323="zákl. přenesená",J323,0)</f>
        <v>0</v>
      </c>
      <c r="BH323" s="185">
        <f>IF(N323="sníž. přenesená",J323,0)</f>
        <v>0</v>
      </c>
      <c r="BI323" s="185">
        <f>IF(N323="nulová",J323,0)</f>
        <v>0</v>
      </c>
      <c r="BJ323" s="18" t="s">
        <v>84</v>
      </c>
      <c r="BK323" s="185">
        <f>ROUND(I323*H323,2)</f>
        <v>0</v>
      </c>
      <c r="BL323" s="18" t="s">
        <v>215</v>
      </c>
      <c r="BM323" s="184" t="s">
        <v>577</v>
      </c>
    </row>
    <row r="324" s="13" customFormat="1">
      <c r="A324" s="13"/>
      <c r="B324" s="186"/>
      <c r="C324" s="13"/>
      <c r="D324" s="187" t="s">
        <v>142</v>
      </c>
      <c r="E324" s="188" t="s">
        <v>1</v>
      </c>
      <c r="F324" s="189" t="s">
        <v>578</v>
      </c>
      <c r="G324" s="13"/>
      <c r="H324" s="190">
        <v>2.5990000000000002</v>
      </c>
      <c r="I324" s="191"/>
      <c r="J324" s="13"/>
      <c r="K324" s="13"/>
      <c r="L324" s="186"/>
      <c r="M324" s="192"/>
      <c r="N324" s="193"/>
      <c r="O324" s="193"/>
      <c r="P324" s="193"/>
      <c r="Q324" s="193"/>
      <c r="R324" s="193"/>
      <c r="S324" s="193"/>
      <c r="T324" s="19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8" t="s">
        <v>142</v>
      </c>
      <c r="AU324" s="188" t="s">
        <v>86</v>
      </c>
      <c r="AV324" s="13" t="s">
        <v>86</v>
      </c>
      <c r="AW324" s="13" t="s">
        <v>32</v>
      </c>
      <c r="AX324" s="13" t="s">
        <v>84</v>
      </c>
      <c r="AY324" s="188" t="s">
        <v>134</v>
      </c>
    </row>
    <row r="325" s="13" customFormat="1">
      <c r="A325" s="13"/>
      <c r="B325" s="186"/>
      <c r="C325" s="13"/>
      <c r="D325" s="187" t="s">
        <v>142</v>
      </c>
      <c r="E325" s="13"/>
      <c r="F325" s="189" t="s">
        <v>579</v>
      </c>
      <c r="G325" s="13"/>
      <c r="H325" s="190">
        <v>2.8069999999999999</v>
      </c>
      <c r="I325" s="191"/>
      <c r="J325" s="13"/>
      <c r="K325" s="13"/>
      <c r="L325" s="186"/>
      <c r="M325" s="192"/>
      <c r="N325" s="193"/>
      <c r="O325" s="193"/>
      <c r="P325" s="193"/>
      <c r="Q325" s="193"/>
      <c r="R325" s="193"/>
      <c r="S325" s="193"/>
      <c r="T325" s="19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8" t="s">
        <v>142</v>
      </c>
      <c r="AU325" s="188" t="s">
        <v>86</v>
      </c>
      <c r="AV325" s="13" t="s">
        <v>86</v>
      </c>
      <c r="AW325" s="13" t="s">
        <v>3</v>
      </c>
      <c r="AX325" s="13" t="s">
        <v>84</v>
      </c>
      <c r="AY325" s="188" t="s">
        <v>134</v>
      </c>
    </row>
    <row r="326" s="2" customFormat="1" ht="16.30189" customHeight="1">
      <c r="A326" s="37"/>
      <c r="B326" s="171"/>
      <c r="C326" s="172" t="s">
        <v>580</v>
      </c>
      <c r="D326" s="172" t="s">
        <v>136</v>
      </c>
      <c r="E326" s="173" t="s">
        <v>581</v>
      </c>
      <c r="F326" s="174" t="s">
        <v>582</v>
      </c>
      <c r="G326" s="175" t="s">
        <v>139</v>
      </c>
      <c r="H326" s="176">
        <v>218.74000000000001</v>
      </c>
      <c r="I326" s="177"/>
      <c r="J326" s="178">
        <f>ROUND(I326*H326,2)</f>
        <v>0</v>
      </c>
      <c r="K326" s="179"/>
      <c r="L326" s="38"/>
      <c r="M326" s="180" t="s">
        <v>1</v>
      </c>
      <c r="N326" s="181" t="s">
        <v>41</v>
      </c>
      <c r="O326" s="76"/>
      <c r="P326" s="182">
        <f>O326*H326</f>
        <v>0</v>
      </c>
      <c r="Q326" s="182">
        <v>0.0161</v>
      </c>
      <c r="R326" s="182">
        <f>Q326*H326</f>
        <v>3.5217140000000002</v>
      </c>
      <c r="S326" s="182">
        <v>0</v>
      </c>
      <c r="T326" s="183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4" t="s">
        <v>215</v>
      </c>
      <c r="AT326" s="184" t="s">
        <v>136</v>
      </c>
      <c r="AU326" s="184" t="s">
        <v>86</v>
      </c>
      <c r="AY326" s="18" t="s">
        <v>134</v>
      </c>
      <c r="BE326" s="185">
        <f>IF(N326="základní",J326,0)</f>
        <v>0</v>
      </c>
      <c r="BF326" s="185">
        <f>IF(N326="snížená",J326,0)</f>
        <v>0</v>
      </c>
      <c r="BG326" s="185">
        <f>IF(N326="zákl. přenesená",J326,0)</f>
        <v>0</v>
      </c>
      <c r="BH326" s="185">
        <f>IF(N326="sníž. přenesená",J326,0)</f>
        <v>0</v>
      </c>
      <c r="BI326" s="185">
        <f>IF(N326="nulová",J326,0)</f>
        <v>0</v>
      </c>
      <c r="BJ326" s="18" t="s">
        <v>84</v>
      </c>
      <c r="BK326" s="185">
        <f>ROUND(I326*H326,2)</f>
        <v>0</v>
      </c>
      <c r="BL326" s="18" t="s">
        <v>215</v>
      </c>
      <c r="BM326" s="184" t="s">
        <v>583</v>
      </c>
    </row>
    <row r="327" s="13" customFormat="1">
      <c r="A327" s="13"/>
      <c r="B327" s="186"/>
      <c r="C327" s="13"/>
      <c r="D327" s="187" t="s">
        <v>142</v>
      </c>
      <c r="E327" s="188" t="s">
        <v>1</v>
      </c>
      <c r="F327" s="189" t="s">
        <v>584</v>
      </c>
      <c r="G327" s="13"/>
      <c r="H327" s="190">
        <v>218.74000000000001</v>
      </c>
      <c r="I327" s="191"/>
      <c r="J327" s="13"/>
      <c r="K327" s="13"/>
      <c r="L327" s="186"/>
      <c r="M327" s="192"/>
      <c r="N327" s="193"/>
      <c r="O327" s="193"/>
      <c r="P327" s="193"/>
      <c r="Q327" s="193"/>
      <c r="R327" s="193"/>
      <c r="S327" s="193"/>
      <c r="T327" s="19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8" t="s">
        <v>142</v>
      </c>
      <c r="AU327" s="188" t="s">
        <v>86</v>
      </c>
      <c r="AV327" s="13" t="s">
        <v>86</v>
      </c>
      <c r="AW327" s="13" t="s">
        <v>32</v>
      </c>
      <c r="AX327" s="13" t="s">
        <v>84</v>
      </c>
      <c r="AY327" s="188" t="s">
        <v>134</v>
      </c>
    </row>
    <row r="328" s="2" customFormat="1" ht="16.30189" customHeight="1">
      <c r="A328" s="37"/>
      <c r="B328" s="171"/>
      <c r="C328" s="172" t="s">
        <v>585</v>
      </c>
      <c r="D328" s="172" t="s">
        <v>136</v>
      </c>
      <c r="E328" s="173" t="s">
        <v>586</v>
      </c>
      <c r="F328" s="174" t="s">
        <v>587</v>
      </c>
      <c r="G328" s="175" t="s">
        <v>164</v>
      </c>
      <c r="H328" s="176">
        <v>8.0679999999999996</v>
      </c>
      <c r="I328" s="177"/>
      <c r="J328" s="178">
        <f>ROUND(I328*H328,2)</f>
        <v>0</v>
      </c>
      <c r="K328" s="179"/>
      <c r="L328" s="38"/>
      <c r="M328" s="180" t="s">
        <v>1</v>
      </c>
      <c r="N328" s="181" t="s">
        <v>41</v>
      </c>
      <c r="O328" s="76"/>
      <c r="P328" s="182">
        <f>O328*H328</f>
        <v>0</v>
      </c>
      <c r="Q328" s="182">
        <v>0.023369999999999998</v>
      </c>
      <c r="R328" s="182">
        <f>Q328*H328</f>
        <v>0.18854915999999997</v>
      </c>
      <c r="S328" s="182">
        <v>0</v>
      </c>
      <c r="T328" s="18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84" t="s">
        <v>215</v>
      </c>
      <c r="AT328" s="184" t="s">
        <v>136</v>
      </c>
      <c r="AU328" s="184" t="s">
        <v>86</v>
      </c>
      <c r="AY328" s="18" t="s">
        <v>134</v>
      </c>
      <c r="BE328" s="185">
        <f>IF(N328="základní",J328,0)</f>
        <v>0</v>
      </c>
      <c r="BF328" s="185">
        <f>IF(N328="snížená",J328,0)</f>
        <v>0</v>
      </c>
      <c r="BG328" s="185">
        <f>IF(N328="zákl. přenesená",J328,0)</f>
        <v>0</v>
      </c>
      <c r="BH328" s="185">
        <f>IF(N328="sníž. přenesená",J328,0)</f>
        <v>0</v>
      </c>
      <c r="BI328" s="185">
        <f>IF(N328="nulová",J328,0)</f>
        <v>0</v>
      </c>
      <c r="BJ328" s="18" t="s">
        <v>84</v>
      </c>
      <c r="BK328" s="185">
        <f>ROUND(I328*H328,2)</f>
        <v>0</v>
      </c>
      <c r="BL328" s="18" t="s">
        <v>215</v>
      </c>
      <c r="BM328" s="184" t="s">
        <v>588</v>
      </c>
    </row>
    <row r="329" s="13" customFormat="1">
      <c r="A329" s="13"/>
      <c r="B329" s="186"/>
      <c r="C329" s="13"/>
      <c r="D329" s="187" t="s">
        <v>142</v>
      </c>
      <c r="E329" s="188" t="s">
        <v>1</v>
      </c>
      <c r="F329" s="189" t="s">
        <v>589</v>
      </c>
      <c r="G329" s="13"/>
      <c r="H329" s="190">
        <v>5.4690000000000003</v>
      </c>
      <c r="I329" s="191"/>
      <c r="J329" s="13"/>
      <c r="K329" s="13"/>
      <c r="L329" s="186"/>
      <c r="M329" s="192"/>
      <c r="N329" s="193"/>
      <c r="O329" s="193"/>
      <c r="P329" s="193"/>
      <c r="Q329" s="193"/>
      <c r="R329" s="193"/>
      <c r="S329" s="193"/>
      <c r="T329" s="19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8" t="s">
        <v>142</v>
      </c>
      <c r="AU329" s="188" t="s">
        <v>86</v>
      </c>
      <c r="AV329" s="13" t="s">
        <v>86</v>
      </c>
      <c r="AW329" s="13" t="s">
        <v>32</v>
      </c>
      <c r="AX329" s="13" t="s">
        <v>76</v>
      </c>
      <c r="AY329" s="188" t="s">
        <v>134</v>
      </c>
    </row>
    <row r="330" s="13" customFormat="1">
      <c r="A330" s="13"/>
      <c r="B330" s="186"/>
      <c r="C330" s="13"/>
      <c r="D330" s="187" t="s">
        <v>142</v>
      </c>
      <c r="E330" s="188" t="s">
        <v>1</v>
      </c>
      <c r="F330" s="189" t="s">
        <v>578</v>
      </c>
      <c r="G330" s="13"/>
      <c r="H330" s="190">
        <v>2.5990000000000002</v>
      </c>
      <c r="I330" s="191"/>
      <c r="J330" s="13"/>
      <c r="K330" s="13"/>
      <c r="L330" s="186"/>
      <c r="M330" s="192"/>
      <c r="N330" s="193"/>
      <c r="O330" s="193"/>
      <c r="P330" s="193"/>
      <c r="Q330" s="193"/>
      <c r="R330" s="193"/>
      <c r="S330" s="193"/>
      <c r="T330" s="19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8" t="s">
        <v>142</v>
      </c>
      <c r="AU330" s="188" t="s">
        <v>86</v>
      </c>
      <c r="AV330" s="13" t="s">
        <v>86</v>
      </c>
      <c r="AW330" s="13" t="s">
        <v>32</v>
      </c>
      <c r="AX330" s="13" t="s">
        <v>76</v>
      </c>
      <c r="AY330" s="188" t="s">
        <v>134</v>
      </c>
    </row>
    <row r="331" s="14" customFormat="1">
      <c r="A331" s="14"/>
      <c r="B331" s="195"/>
      <c r="C331" s="14"/>
      <c r="D331" s="187" t="s">
        <v>142</v>
      </c>
      <c r="E331" s="196" t="s">
        <v>1</v>
      </c>
      <c r="F331" s="197" t="s">
        <v>173</v>
      </c>
      <c r="G331" s="14"/>
      <c r="H331" s="198">
        <v>8.0680000000000014</v>
      </c>
      <c r="I331" s="199"/>
      <c r="J331" s="14"/>
      <c r="K331" s="14"/>
      <c r="L331" s="195"/>
      <c r="M331" s="200"/>
      <c r="N331" s="201"/>
      <c r="O331" s="201"/>
      <c r="P331" s="201"/>
      <c r="Q331" s="201"/>
      <c r="R331" s="201"/>
      <c r="S331" s="201"/>
      <c r="T331" s="20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6" t="s">
        <v>142</v>
      </c>
      <c r="AU331" s="196" t="s">
        <v>86</v>
      </c>
      <c r="AV331" s="14" t="s">
        <v>140</v>
      </c>
      <c r="AW331" s="14" t="s">
        <v>32</v>
      </c>
      <c r="AX331" s="14" t="s">
        <v>84</v>
      </c>
      <c r="AY331" s="196" t="s">
        <v>134</v>
      </c>
    </row>
    <row r="332" s="2" customFormat="1" ht="23.4566" customHeight="1">
      <c r="A332" s="37"/>
      <c r="B332" s="171"/>
      <c r="C332" s="172" t="s">
        <v>590</v>
      </c>
      <c r="D332" s="172" t="s">
        <v>136</v>
      </c>
      <c r="E332" s="173" t="s">
        <v>591</v>
      </c>
      <c r="F332" s="174" t="s">
        <v>592</v>
      </c>
      <c r="G332" s="175" t="s">
        <v>139</v>
      </c>
      <c r="H332" s="176">
        <v>139.93000000000001</v>
      </c>
      <c r="I332" s="177"/>
      <c r="J332" s="178">
        <f>ROUND(I332*H332,2)</f>
        <v>0</v>
      </c>
      <c r="K332" s="179"/>
      <c r="L332" s="38"/>
      <c r="M332" s="180" t="s">
        <v>1</v>
      </c>
      <c r="N332" s="181" t="s">
        <v>41</v>
      </c>
      <c r="O332" s="76"/>
      <c r="P332" s="182">
        <f>O332*H332</f>
        <v>0</v>
      </c>
      <c r="Q332" s="182">
        <v>0</v>
      </c>
      <c r="R332" s="182">
        <f>Q332*H332</f>
        <v>0</v>
      </c>
      <c r="S332" s="182">
        <v>0</v>
      </c>
      <c r="T332" s="18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4" t="s">
        <v>215</v>
      </c>
      <c r="AT332" s="184" t="s">
        <v>136</v>
      </c>
      <c r="AU332" s="184" t="s">
        <v>86</v>
      </c>
      <c r="AY332" s="18" t="s">
        <v>134</v>
      </c>
      <c r="BE332" s="185">
        <f>IF(N332="základní",J332,0)</f>
        <v>0</v>
      </c>
      <c r="BF332" s="185">
        <f>IF(N332="snížená",J332,0)</f>
        <v>0</v>
      </c>
      <c r="BG332" s="185">
        <f>IF(N332="zákl. přenesená",J332,0)</f>
        <v>0</v>
      </c>
      <c r="BH332" s="185">
        <f>IF(N332="sníž. přenesená",J332,0)</f>
        <v>0</v>
      </c>
      <c r="BI332" s="185">
        <f>IF(N332="nulová",J332,0)</f>
        <v>0</v>
      </c>
      <c r="BJ332" s="18" t="s">
        <v>84</v>
      </c>
      <c r="BK332" s="185">
        <f>ROUND(I332*H332,2)</f>
        <v>0</v>
      </c>
      <c r="BL332" s="18" t="s">
        <v>215</v>
      </c>
      <c r="BM332" s="184" t="s">
        <v>593</v>
      </c>
    </row>
    <row r="333" s="13" customFormat="1">
      <c r="A333" s="13"/>
      <c r="B333" s="186"/>
      <c r="C333" s="13"/>
      <c r="D333" s="187" t="s">
        <v>142</v>
      </c>
      <c r="E333" s="188" t="s">
        <v>1</v>
      </c>
      <c r="F333" s="189" t="s">
        <v>240</v>
      </c>
      <c r="G333" s="13"/>
      <c r="H333" s="190">
        <v>139.93000000000001</v>
      </c>
      <c r="I333" s="191"/>
      <c r="J333" s="13"/>
      <c r="K333" s="13"/>
      <c r="L333" s="186"/>
      <c r="M333" s="192"/>
      <c r="N333" s="193"/>
      <c r="O333" s="193"/>
      <c r="P333" s="193"/>
      <c r="Q333" s="193"/>
      <c r="R333" s="193"/>
      <c r="S333" s="193"/>
      <c r="T333" s="19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8" t="s">
        <v>142</v>
      </c>
      <c r="AU333" s="188" t="s">
        <v>86</v>
      </c>
      <c r="AV333" s="13" t="s">
        <v>86</v>
      </c>
      <c r="AW333" s="13" t="s">
        <v>32</v>
      </c>
      <c r="AX333" s="13" t="s">
        <v>84</v>
      </c>
      <c r="AY333" s="188" t="s">
        <v>134</v>
      </c>
    </row>
    <row r="334" s="2" customFormat="1" ht="16.30189" customHeight="1">
      <c r="A334" s="37"/>
      <c r="B334" s="171"/>
      <c r="C334" s="172" t="s">
        <v>594</v>
      </c>
      <c r="D334" s="172" t="s">
        <v>136</v>
      </c>
      <c r="E334" s="173" t="s">
        <v>595</v>
      </c>
      <c r="F334" s="174" t="s">
        <v>596</v>
      </c>
      <c r="G334" s="175" t="s">
        <v>555</v>
      </c>
      <c r="H334" s="221"/>
      <c r="I334" s="177"/>
      <c r="J334" s="178">
        <f>ROUND(I334*H334,2)</f>
        <v>0</v>
      </c>
      <c r="K334" s="179"/>
      <c r="L334" s="38"/>
      <c r="M334" s="180" t="s">
        <v>1</v>
      </c>
      <c r="N334" s="181" t="s">
        <v>41</v>
      </c>
      <c r="O334" s="76"/>
      <c r="P334" s="182">
        <f>O334*H334</f>
        <v>0</v>
      </c>
      <c r="Q334" s="182">
        <v>0</v>
      </c>
      <c r="R334" s="182">
        <f>Q334*H334</f>
        <v>0</v>
      </c>
      <c r="S334" s="182">
        <v>0</v>
      </c>
      <c r="T334" s="18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4" t="s">
        <v>215</v>
      </c>
      <c r="AT334" s="184" t="s">
        <v>136</v>
      </c>
      <c r="AU334" s="184" t="s">
        <v>86</v>
      </c>
      <c r="AY334" s="18" t="s">
        <v>134</v>
      </c>
      <c r="BE334" s="185">
        <f>IF(N334="základní",J334,0)</f>
        <v>0</v>
      </c>
      <c r="BF334" s="185">
        <f>IF(N334="snížená",J334,0)</f>
        <v>0</v>
      </c>
      <c r="BG334" s="185">
        <f>IF(N334="zákl. přenesená",J334,0)</f>
        <v>0</v>
      </c>
      <c r="BH334" s="185">
        <f>IF(N334="sníž. přenesená",J334,0)</f>
        <v>0</v>
      </c>
      <c r="BI334" s="185">
        <f>IF(N334="nulová",J334,0)</f>
        <v>0</v>
      </c>
      <c r="BJ334" s="18" t="s">
        <v>84</v>
      </c>
      <c r="BK334" s="185">
        <f>ROUND(I334*H334,2)</f>
        <v>0</v>
      </c>
      <c r="BL334" s="18" t="s">
        <v>215</v>
      </c>
      <c r="BM334" s="184" t="s">
        <v>597</v>
      </c>
    </row>
    <row r="335" s="12" customFormat="1" ht="22.8" customHeight="1">
      <c r="A335" s="12"/>
      <c r="B335" s="158"/>
      <c r="C335" s="12"/>
      <c r="D335" s="159" t="s">
        <v>75</v>
      </c>
      <c r="E335" s="169" t="s">
        <v>598</v>
      </c>
      <c r="F335" s="169" t="s">
        <v>599</v>
      </c>
      <c r="G335" s="12"/>
      <c r="H335" s="12"/>
      <c r="I335" s="161"/>
      <c r="J335" s="170">
        <f>BK335</f>
        <v>0</v>
      </c>
      <c r="K335" s="12"/>
      <c r="L335" s="158"/>
      <c r="M335" s="163"/>
      <c r="N335" s="164"/>
      <c r="O335" s="164"/>
      <c r="P335" s="165">
        <f>SUM(P336:P347)</f>
        <v>0</v>
      </c>
      <c r="Q335" s="164"/>
      <c r="R335" s="165">
        <f>SUM(R336:R347)</f>
        <v>1.6857274</v>
      </c>
      <c r="S335" s="164"/>
      <c r="T335" s="166">
        <f>SUM(T336:T347)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59" t="s">
        <v>86</v>
      </c>
      <c r="AT335" s="167" t="s">
        <v>75</v>
      </c>
      <c r="AU335" s="167" t="s">
        <v>84</v>
      </c>
      <c r="AY335" s="159" t="s">
        <v>134</v>
      </c>
      <c r="BK335" s="168">
        <f>SUM(BK336:BK347)</f>
        <v>0</v>
      </c>
    </row>
    <row r="336" s="2" customFormat="1" ht="16.30189" customHeight="1">
      <c r="A336" s="37"/>
      <c r="B336" s="171"/>
      <c r="C336" s="172" t="s">
        <v>600</v>
      </c>
      <c r="D336" s="172" t="s">
        <v>136</v>
      </c>
      <c r="E336" s="173" t="s">
        <v>601</v>
      </c>
      <c r="F336" s="174" t="s">
        <v>602</v>
      </c>
      <c r="G336" s="175" t="s">
        <v>139</v>
      </c>
      <c r="H336" s="176">
        <v>218.74000000000001</v>
      </c>
      <c r="I336" s="177"/>
      <c r="J336" s="178">
        <f>ROUND(I336*H336,2)</f>
        <v>0</v>
      </c>
      <c r="K336" s="179"/>
      <c r="L336" s="38"/>
      <c r="M336" s="180" t="s">
        <v>1</v>
      </c>
      <c r="N336" s="181" t="s">
        <v>41</v>
      </c>
      <c r="O336" s="76"/>
      <c r="P336" s="182">
        <f>O336*H336</f>
        <v>0</v>
      </c>
      <c r="Q336" s="182">
        <v>0.0066600000000000001</v>
      </c>
      <c r="R336" s="182">
        <f>Q336*H336</f>
        <v>1.4568084000000001</v>
      </c>
      <c r="S336" s="182">
        <v>0</v>
      </c>
      <c r="T336" s="18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4" t="s">
        <v>215</v>
      </c>
      <c r="AT336" s="184" t="s">
        <v>136</v>
      </c>
      <c r="AU336" s="184" t="s">
        <v>86</v>
      </c>
      <c r="AY336" s="18" t="s">
        <v>134</v>
      </c>
      <c r="BE336" s="185">
        <f>IF(N336="základní",J336,0)</f>
        <v>0</v>
      </c>
      <c r="BF336" s="185">
        <f>IF(N336="snížená",J336,0)</f>
        <v>0</v>
      </c>
      <c r="BG336" s="185">
        <f>IF(N336="zákl. přenesená",J336,0)</f>
        <v>0</v>
      </c>
      <c r="BH336" s="185">
        <f>IF(N336="sníž. přenesená",J336,0)</f>
        <v>0</v>
      </c>
      <c r="BI336" s="185">
        <f>IF(N336="nulová",J336,0)</f>
        <v>0</v>
      </c>
      <c r="BJ336" s="18" t="s">
        <v>84</v>
      </c>
      <c r="BK336" s="185">
        <f>ROUND(I336*H336,2)</f>
        <v>0</v>
      </c>
      <c r="BL336" s="18" t="s">
        <v>215</v>
      </c>
      <c r="BM336" s="184" t="s">
        <v>603</v>
      </c>
    </row>
    <row r="337" s="13" customFormat="1">
      <c r="A337" s="13"/>
      <c r="B337" s="186"/>
      <c r="C337" s="13"/>
      <c r="D337" s="187" t="s">
        <v>142</v>
      </c>
      <c r="E337" s="188" t="s">
        <v>1</v>
      </c>
      <c r="F337" s="189" t="s">
        <v>584</v>
      </c>
      <c r="G337" s="13"/>
      <c r="H337" s="190">
        <v>218.74000000000001</v>
      </c>
      <c r="I337" s="191"/>
      <c r="J337" s="13"/>
      <c r="K337" s="13"/>
      <c r="L337" s="186"/>
      <c r="M337" s="192"/>
      <c r="N337" s="193"/>
      <c r="O337" s="193"/>
      <c r="P337" s="193"/>
      <c r="Q337" s="193"/>
      <c r="R337" s="193"/>
      <c r="S337" s="193"/>
      <c r="T337" s="19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88" t="s">
        <v>142</v>
      </c>
      <c r="AU337" s="188" t="s">
        <v>86</v>
      </c>
      <c r="AV337" s="13" t="s">
        <v>86</v>
      </c>
      <c r="AW337" s="13" t="s">
        <v>32</v>
      </c>
      <c r="AX337" s="13" t="s">
        <v>84</v>
      </c>
      <c r="AY337" s="188" t="s">
        <v>134</v>
      </c>
    </row>
    <row r="338" s="2" customFormat="1" ht="16.30189" customHeight="1">
      <c r="A338" s="37"/>
      <c r="B338" s="171"/>
      <c r="C338" s="172" t="s">
        <v>604</v>
      </c>
      <c r="D338" s="172" t="s">
        <v>136</v>
      </c>
      <c r="E338" s="173" t="s">
        <v>605</v>
      </c>
      <c r="F338" s="174" t="s">
        <v>606</v>
      </c>
      <c r="G338" s="175" t="s">
        <v>431</v>
      </c>
      <c r="H338" s="176">
        <v>20.300000000000001</v>
      </c>
      <c r="I338" s="177"/>
      <c r="J338" s="178">
        <f>ROUND(I338*H338,2)</f>
        <v>0</v>
      </c>
      <c r="K338" s="179"/>
      <c r="L338" s="38"/>
      <c r="M338" s="180" t="s">
        <v>1</v>
      </c>
      <c r="N338" s="181" t="s">
        <v>41</v>
      </c>
      <c r="O338" s="76"/>
      <c r="P338" s="182">
        <f>O338*H338</f>
        <v>0</v>
      </c>
      <c r="Q338" s="182">
        <v>0.00199</v>
      </c>
      <c r="R338" s="182">
        <f>Q338*H338</f>
        <v>0.040397000000000002</v>
      </c>
      <c r="S338" s="182">
        <v>0</v>
      </c>
      <c r="T338" s="18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4" t="s">
        <v>215</v>
      </c>
      <c r="AT338" s="184" t="s">
        <v>136</v>
      </c>
      <c r="AU338" s="184" t="s">
        <v>86</v>
      </c>
      <c r="AY338" s="18" t="s">
        <v>134</v>
      </c>
      <c r="BE338" s="185">
        <f>IF(N338="základní",J338,0)</f>
        <v>0</v>
      </c>
      <c r="BF338" s="185">
        <f>IF(N338="snížená",J338,0)</f>
        <v>0</v>
      </c>
      <c r="BG338" s="185">
        <f>IF(N338="zákl. přenesená",J338,0)</f>
        <v>0</v>
      </c>
      <c r="BH338" s="185">
        <f>IF(N338="sníž. přenesená",J338,0)</f>
        <v>0</v>
      </c>
      <c r="BI338" s="185">
        <f>IF(N338="nulová",J338,0)</f>
        <v>0</v>
      </c>
      <c r="BJ338" s="18" t="s">
        <v>84</v>
      </c>
      <c r="BK338" s="185">
        <f>ROUND(I338*H338,2)</f>
        <v>0</v>
      </c>
      <c r="BL338" s="18" t="s">
        <v>215</v>
      </c>
      <c r="BM338" s="184" t="s">
        <v>607</v>
      </c>
    </row>
    <row r="339" s="2" customFormat="1" ht="16.30189" customHeight="1">
      <c r="A339" s="37"/>
      <c r="B339" s="171"/>
      <c r="C339" s="172" t="s">
        <v>608</v>
      </c>
      <c r="D339" s="172" t="s">
        <v>136</v>
      </c>
      <c r="E339" s="173" t="s">
        <v>609</v>
      </c>
      <c r="F339" s="174" t="s">
        <v>610</v>
      </c>
      <c r="G339" s="175" t="s">
        <v>431</v>
      </c>
      <c r="H339" s="176">
        <v>23</v>
      </c>
      <c r="I339" s="177"/>
      <c r="J339" s="178">
        <f>ROUND(I339*H339,2)</f>
        <v>0</v>
      </c>
      <c r="K339" s="179"/>
      <c r="L339" s="38"/>
      <c r="M339" s="180" t="s">
        <v>1</v>
      </c>
      <c r="N339" s="181" t="s">
        <v>41</v>
      </c>
      <c r="O339" s="76"/>
      <c r="P339" s="182">
        <f>O339*H339</f>
        <v>0</v>
      </c>
      <c r="Q339" s="182">
        <v>0.0019400000000000001</v>
      </c>
      <c r="R339" s="182">
        <f>Q339*H339</f>
        <v>0.04462</v>
      </c>
      <c r="S339" s="182">
        <v>0</v>
      </c>
      <c r="T339" s="183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4" t="s">
        <v>215</v>
      </c>
      <c r="AT339" s="184" t="s">
        <v>136</v>
      </c>
      <c r="AU339" s="184" t="s">
        <v>86</v>
      </c>
      <c r="AY339" s="18" t="s">
        <v>134</v>
      </c>
      <c r="BE339" s="185">
        <f>IF(N339="základní",J339,0)</f>
        <v>0</v>
      </c>
      <c r="BF339" s="185">
        <f>IF(N339="snížená",J339,0)</f>
        <v>0</v>
      </c>
      <c r="BG339" s="185">
        <f>IF(N339="zákl. přenesená",J339,0)</f>
        <v>0</v>
      </c>
      <c r="BH339" s="185">
        <f>IF(N339="sníž. přenesená",J339,0)</f>
        <v>0</v>
      </c>
      <c r="BI339" s="185">
        <f>IF(N339="nulová",J339,0)</f>
        <v>0</v>
      </c>
      <c r="BJ339" s="18" t="s">
        <v>84</v>
      </c>
      <c r="BK339" s="185">
        <f>ROUND(I339*H339,2)</f>
        <v>0</v>
      </c>
      <c r="BL339" s="18" t="s">
        <v>215</v>
      </c>
      <c r="BM339" s="184" t="s">
        <v>611</v>
      </c>
    </row>
    <row r="340" s="13" customFormat="1">
      <c r="A340" s="13"/>
      <c r="B340" s="186"/>
      <c r="C340" s="13"/>
      <c r="D340" s="187" t="s">
        <v>142</v>
      </c>
      <c r="E340" s="188" t="s">
        <v>1</v>
      </c>
      <c r="F340" s="189" t="s">
        <v>612</v>
      </c>
      <c r="G340" s="13"/>
      <c r="H340" s="190">
        <v>23</v>
      </c>
      <c r="I340" s="191"/>
      <c r="J340" s="13"/>
      <c r="K340" s="13"/>
      <c r="L340" s="186"/>
      <c r="M340" s="192"/>
      <c r="N340" s="193"/>
      <c r="O340" s="193"/>
      <c r="P340" s="193"/>
      <c r="Q340" s="193"/>
      <c r="R340" s="193"/>
      <c r="S340" s="193"/>
      <c r="T340" s="19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8" t="s">
        <v>142</v>
      </c>
      <c r="AU340" s="188" t="s">
        <v>86</v>
      </c>
      <c r="AV340" s="13" t="s">
        <v>86</v>
      </c>
      <c r="AW340" s="13" t="s">
        <v>32</v>
      </c>
      <c r="AX340" s="13" t="s">
        <v>84</v>
      </c>
      <c r="AY340" s="188" t="s">
        <v>134</v>
      </c>
    </row>
    <row r="341" s="2" customFormat="1" ht="16.30189" customHeight="1">
      <c r="A341" s="37"/>
      <c r="B341" s="171"/>
      <c r="C341" s="172" t="s">
        <v>613</v>
      </c>
      <c r="D341" s="172" t="s">
        <v>136</v>
      </c>
      <c r="E341" s="173" t="s">
        <v>614</v>
      </c>
      <c r="F341" s="174" t="s">
        <v>615</v>
      </c>
      <c r="G341" s="175" t="s">
        <v>431</v>
      </c>
      <c r="H341" s="176">
        <v>36</v>
      </c>
      <c r="I341" s="177"/>
      <c r="J341" s="178">
        <f>ROUND(I341*H341,2)</f>
        <v>0</v>
      </c>
      <c r="K341" s="179"/>
      <c r="L341" s="38"/>
      <c r="M341" s="180" t="s">
        <v>1</v>
      </c>
      <c r="N341" s="181" t="s">
        <v>41</v>
      </c>
      <c r="O341" s="76"/>
      <c r="P341" s="182">
        <f>O341*H341</f>
        <v>0</v>
      </c>
      <c r="Q341" s="182">
        <v>0.00198</v>
      </c>
      <c r="R341" s="182">
        <f>Q341*H341</f>
        <v>0.071279999999999996</v>
      </c>
      <c r="S341" s="182">
        <v>0</v>
      </c>
      <c r="T341" s="18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84" t="s">
        <v>215</v>
      </c>
      <c r="AT341" s="184" t="s">
        <v>136</v>
      </c>
      <c r="AU341" s="184" t="s">
        <v>86</v>
      </c>
      <c r="AY341" s="18" t="s">
        <v>134</v>
      </c>
      <c r="BE341" s="185">
        <f>IF(N341="základní",J341,0)</f>
        <v>0</v>
      </c>
      <c r="BF341" s="185">
        <f>IF(N341="snížená",J341,0)</f>
        <v>0</v>
      </c>
      <c r="BG341" s="185">
        <f>IF(N341="zákl. přenesená",J341,0)</f>
        <v>0</v>
      </c>
      <c r="BH341" s="185">
        <f>IF(N341="sníž. přenesená",J341,0)</f>
        <v>0</v>
      </c>
      <c r="BI341" s="185">
        <f>IF(N341="nulová",J341,0)</f>
        <v>0</v>
      </c>
      <c r="BJ341" s="18" t="s">
        <v>84</v>
      </c>
      <c r="BK341" s="185">
        <f>ROUND(I341*H341,2)</f>
        <v>0</v>
      </c>
      <c r="BL341" s="18" t="s">
        <v>215</v>
      </c>
      <c r="BM341" s="184" t="s">
        <v>616</v>
      </c>
    </row>
    <row r="342" s="13" customFormat="1">
      <c r="A342" s="13"/>
      <c r="B342" s="186"/>
      <c r="C342" s="13"/>
      <c r="D342" s="187" t="s">
        <v>142</v>
      </c>
      <c r="E342" s="188" t="s">
        <v>1</v>
      </c>
      <c r="F342" s="189" t="s">
        <v>617</v>
      </c>
      <c r="G342" s="13"/>
      <c r="H342" s="190">
        <v>36</v>
      </c>
      <c r="I342" s="191"/>
      <c r="J342" s="13"/>
      <c r="K342" s="13"/>
      <c r="L342" s="186"/>
      <c r="M342" s="192"/>
      <c r="N342" s="193"/>
      <c r="O342" s="193"/>
      <c r="P342" s="193"/>
      <c r="Q342" s="193"/>
      <c r="R342" s="193"/>
      <c r="S342" s="193"/>
      <c r="T342" s="19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8" t="s">
        <v>142</v>
      </c>
      <c r="AU342" s="188" t="s">
        <v>86</v>
      </c>
      <c r="AV342" s="13" t="s">
        <v>86</v>
      </c>
      <c r="AW342" s="13" t="s">
        <v>32</v>
      </c>
      <c r="AX342" s="13" t="s">
        <v>84</v>
      </c>
      <c r="AY342" s="188" t="s">
        <v>134</v>
      </c>
    </row>
    <row r="343" s="2" customFormat="1" ht="16.30189" customHeight="1">
      <c r="A343" s="37"/>
      <c r="B343" s="171"/>
      <c r="C343" s="172" t="s">
        <v>618</v>
      </c>
      <c r="D343" s="172" t="s">
        <v>136</v>
      </c>
      <c r="E343" s="173" t="s">
        <v>619</v>
      </c>
      <c r="F343" s="174" t="s">
        <v>620</v>
      </c>
      <c r="G343" s="175" t="s">
        <v>431</v>
      </c>
      <c r="H343" s="176">
        <v>15.699999999999999</v>
      </c>
      <c r="I343" s="177"/>
      <c r="J343" s="178">
        <f>ROUND(I343*H343,2)</f>
        <v>0</v>
      </c>
      <c r="K343" s="179"/>
      <c r="L343" s="38"/>
      <c r="M343" s="180" t="s">
        <v>1</v>
      </c>
      <c r="N343" s="181" t="s">
        <v>41</v>
      </c>
      <c r="O343" s="76"/>
      <c r="P343" s="182">
        <f>O343*H343</f>
        <v>0</v>
      </c>
      <c r="Q343" s="182">
        <v>0.0028600000000000001</v>
      </c>
      <c r="R343" s="182">
        <f>Q343*H343</f>
        <v>0.044901999999999997</v>
      </c>
      <c r="S343" s="182">
        <v>0</v>
      </c>
      <c r="T343" s="18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4" t="s">
        <v>215</v>
      </c>
      <c r="AT343" s="184" t="s">
        <v>136</v>
      </c>
      <c r="AU343" s="184" t="s">
        <v>86</v>
      </c>
      <c r="AY343" s="18" t="s">
        <v>134</v>
      </c>
      <c r="BE343" s="185">
        <f>IF(N343="základní",J343,0)</f>
        <v>0</v>
      </c>
      <c r="BF343" s="185">
        <f>IF(N343="snížená",J343,0)</f>
        <v>0</v>
      </c>
      <c r="BG343" s="185">
        <f>IF(N343="zákl. přenesená",J343,0)</f>
        <v>0</v>
      </c>
      <c r="BH343" s="185">
        <f>IF(N343="sníž. přenesená",J343,0)</f>
        <v>0</v>
      </c>
      <c r="BI343" s="185">
        <f>IF(N343="nulová",J343,0)</f>
        <v>0</v>
      </c>
      <c r="BJ343" s="18" t="s">
        <v>84</v>
      </c>
      <c r="BK343" s="185">
        <f>ROUND(I343*H343,2)</f>
        <v>0</v>
      </c>
      <c r="BL343" s="18" t="s">
        <v>215</v>
      </c>
      <c r="BM343" s="184" t="s">
        <v>621</v>
      </c>
    </row>
    <row r="344" s="2" customFormat="1" ht="16.30189" customHeight="1">
      <c r="A344" s="37"/>
      <c r="B344" s="171"/>
      <c r="C344" s="172" t="s">
        <v>622</v>
      </c>
      <c r="D344" s="172" t="s">
        <v>136</v>
      </c>
      <c r="E344" s="173" t="s">
        <v>623</v>
      </c>
      <c r="F344" s="174" t="s">
        <v>624</v>
      </c>
      <c r="G344" s="175" t="s">
        <v>244</v>
      </c>
      <c r="H344" s="176">
        <v>2</v>
      </c>
      <c r="I344" s="177"/>
      <c r="J344" s="178">
        <f>ROUND(I344*H344,2)</f>
        <v>0</v>
      </c>
      <c r="K344" s="179"/>
      <c r="L344" s="38"/>
      <c r="M344" s="180" t="s">
        <v>1</v>
      </c>
      <c r="N344" s="181" t="s">
        <v>41</v>
      </c>
      <c r="O344" s="76"/>
      <c r="P344" s="182">
        <f>O344*H344</f>
        <v>0</v>
      </c>
      <c r="Q344" s="182">
        <v>0.00048000000000000001</v>
      </c>
      <c r="R344" s="182">
        <f>Q344*H344</f>
        <v>0.00096000000000000002</v>
      </c>
      <c r="S344" s="182">
        <v>0</v>
      </c>
      <c r="T344" s="183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4" t="s">
        <v>215</v>
      </c>
      <c r="AT344" s="184" t="s">
        <v>136</v>
      </c>
      <c r="AU344" s="184" t="s">
        <v>86</v>
      </c>
      <c r="AY344" s="18" t="s">
        <v>134</v>
      </c>
      <c r="BE344" s="185">
        <f>IF(N344="základní",J344,0)</f>
        <v>0</v>
      </c>
      <c r="BF344" s="185">
        <f>IF(N344="snížená",J344,0)</f>
        <v>0</v>
      </c>
      <c r="BG344" s="185">
        <f>IF(N344="zákl. přenesená",J344,0)</f>
        <v>0</v>
      </c>
      <c r="BH344" s="185">
        <f>IF(N344="sníž. přenesená",J344,0)</f>
        <v>0</v>
      </c>
      <c r="BI344" s="185">
        <f>IF(N344="nulová",J344,0)</f>
        <v>0</v>
      </c>
      <c r="BJ344" s="18" t="s">
        <v>84</v>
      </c>
      <c r="BK344" s="185">
        <f>ROUND(I344*H344,2)</f>
        <v>0</v>
      </c>
      <c r="BL344" s="18" t="s">
        <v>215</v>
      </c>
      <c r="BM344" s="184" t="s">
        <v>625</v>
      </c>
    </row>
    <row r="345" s="2" customFormat="1" ht="16.30189" customHeight="1">
      <c r="A345" s="37"/>
      <c r="B345" s="171"/>
      <c r="C345" s="172" t="s">
        <v>626</v>
      </c>
      <c r="D345" s="172" t="s">
        <v>136</v>
      </c>
      <c r="E345" s="173" t="s">
        <v>627</v>
      </c>
      <c r="F345" s="174" t="s">
        <v>628</v>
      </c>
      <c r="G345" s="175" t="s">
        <v>431</v>
      </c>
      <c r="H345" s="176">
        <v>12</v>
      </c>
      <c r="I345" s="177"/>
      <c r="J345" s="178">
        <f>ROUND(I345*H345,2)</f>
        <v>0</v>
      </c>
      <c r="K345" s="179"/>
      <c r="L345" s="38"/>
      <c r="M345" s="180" t="s">
        <v>1</v>
      </c>
      <c r="N345" s="181" t="s">
        <v>41</v>
      </c>
      <c r="O345" s="76"/>
      <c r="P345" s="182">
        <f>O345*H345</f>
        <v>0</v>
      </c>
      <c r="Q345" s="182">
        <v>0.0022300000000000002</v>
      </c>
      <c r="R345" s="182">
        <f>Q345*H345</f>
        <v>0.026760000000000003</v>
      </c>
      <c r="S345" s="182">
        <v>0</v>
      </c>
      <c r="T345" s="18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4" t="s">
        <v>215</v>
      </c>
      <c r="AT345" s="184" t="s">
        <v>136</v>
      </c>
      <c r="AU345" s="184" t="s">
        <v>86</v>
      </c>
      <c r="AY345" s="18" t="s">
        <v>134</v>
      </c>
      <c r="BE345" s="185">
        <f>IF(N345="základní",J345,0)</f>
        <v>0</v>
      </c>
      <c r="BF345" s="185">
        <f>IF(N345="snížená",J345,0)</f>
        <v>0</v>
      </c>
      <c r="BG345" s="185">
        <f>IF(N345="zákl. přenesená",J345,0)</f>
        <v>0</v>
      </c>
      <c r="BH345" s="185">
        <f>IF(N345="sníž. přenesená",J345,0)</f>
        <v>0</v>
      </c>
      <c r="BI345" s="185">
        <f>IF(N345="nulová",J345,0)</f>
        <v>0</v>
      </c>
      <c r="BJ345" s="18" t="s">
        <v>84</v>
      </c>
      <c r="BK345" s="185">
        <f>ROUND(I345*H345,2)</f>
        <v>0</v>
      </c>
      <c r="BL345" s="18" t="s">
        <v>215</v>
      </c>
      <c r="BM345" s="184" t="s">
        <v>629</v>
      </c>
    </row>
    <row r="346" s="13" customFormat="1">
      <c r="A346" s="13"/>
      <c r="B346" s="186"/>
      <c r="C346" s="13"/>
      <c r="D346" s="187" t="s">
        <v>142</v>
      </c>
      <c r="E346" s="188" t="s">
        <v>1</v>
      </c>
      <c r="F346" s="189" t="s">
        <v>630</v>
      </c>
      <c r="G346" s="13"/>
      <c r="H346" s="190">
        <v>12</v>
      </c>
      <c r="I346" s="191"/>
      <c r="J346" s="13"/>
      <c r="K346" s="13"/>
      <c r="L346" s="186"/>
      <c r="M346" s="192"/>
      <c r="N346" s="193"/>
      <c r="O346" s="193"/>
      <c r="P346" s="193"/>
      <c r="Q346" s="193"/>
      <c r="R346" s="193"/>
      <c r="S346" s="193"/>
      <c r="T346" s="19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8" t="s">
        <v>142</v>
      </c>
      <c r="AU346" s="188" t="s">
        <v>86</v>
      </c>
      <c r="AV346" s="13" t="s">
        <v>86</v>
      </c>
      <c r="AW346" s="13" t="s">
        <v>32</v>
      </c>
      <c r="AX346" s="13" t="s">
        <v>84</v>
      </c>
      <c r="AY346" s="188" t="s">
        <v>134</v>
      </c>
    </row>
    <row r="347" s="2" customFormat="1" ht="16.30189" customHeight="1">
      <c r="A347" s="37"/>
      <c r="B347" s="171"/>
      <c r="C347" s="172" t="s">
        <v>631</v>
      </c>
      <c r="D347" s="172" t="s">
        <v>136</v>
      </c>
      <c r="E347" s="173" t="s">
        <v>632</v>
      </c>
      <c r="F347" s="174" t="s">
        <v>633</v>
      </c>
      <c r="G347" s="175" t="s">
        <v>555</v>
      </c>
      <c r="H347" s="221"/>
      <c r="I347" s="177"/>
      <c r="J347" s="178">
        <f>ROUND(I347*H347,2)</f>
        <v>0</v>
      </c>
      <c r="K347" s="179"/>
      <c r="L347" s="38"/>
      <c r="M347" s="180" t="s">
        <v>1</v>
      </c>
      <c r="N347" s="181" t="s">
        <v>41</v>
      </c>
      <c r="O347" s="76"/>
      <c r="P347" s="182">
        <f>O347*H347</f>
        <v>0</v>
      </c>
      <c r="Q347" s="182">
        <v>0</v>
      </c>
      <c r="R347" s="182">
        <f>Q347*H347</f>
        <v>0</v>
      </c>
      <c r="S347" s="182">
        <v>0</v>
      </c>
      <c r="T347" s="183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4" t="s">
        <v>215</v>
      </c>
      <c r="AT347" s="184" t="s">
        <v>136</v>
      </c>
      <c r="AU347" s="184" t="s">
        <v>86</v>
      </c>
      <c r="AY347" s="18" t="s">
        <v>134</v>
      </c>
      <c r="BE347" s="185">
        <f>IF(N347="základní",J347,0)</f>
        <v>0</v>
      </c>
      <c r="BF347" s="185">
        <f>IF(N347="snížená",J347,0)</f>
        <v>0</v>
      </c>
      <c r="BG347" s="185">
        <f>IF(N347="zákl. přenesená",J347,0)</f>
        <v>0</v>
      </c>
      <c r="BH347" s="185">
        <f>IF(N347="sníž. přenesená",J347,0)</f>
        <v>0</v>
      </c>
      <c r="BI347" s="185">
        <f>IF(N347="nulová",J347,0)</f>
        <v>0</v>
      </c>
      <c r="BJ347" s="18" t="s">
        <v>84</v>
      </c>
      <c r="BK347" s="185">
        <f>ROUND(I347*H347,2)</f>
        <v>0</v>
      </c>
      <c r="BL347" s="18" t="s">
        <v>215</v>
      </c>
      <c r="BM347" s="184" t="s">
        <v>634</v>
      </c>
    </row>
    <row r="348" s="12" customFormat="1" ht="22.8" customHeight="1">
      <c r="A348" s="12"/>
      <c r="B348" s="158"/>
      <c r="C348" s="12"/>
      <c r="D348" s="159" t="s">
        <v>75</v>
      </c>
      <c r="E348" s="169" t="s">
        <v>635</v>
      </c>
      <c r="F348" s="169" t="s">
        <v>636</v>
      </c>
      <c r="G348" s="12"/>
      <c r="H348" s="12"/>
      <c r="I348" s="161"/>
      <c r="J348" s="170">
        <f>BK348</f>
        <v>0</v>
      </c>
      <c r="K348" s="12"/>
      <c r="L348" s="158"/>
      <c r="M348" s="163"/>
      <c r="N348" s="164"/>
      <c r="O348" s="164"/>
      <c r="P348" s="165">
        <f>SUM(P349:P354)</f>
        <v>0</v>
      </c>
      <c r="Q348" s="164"/>
      <c r="R348" s="165">
        <f>SUM(R349:R354)</f>
        <v>0.12249440000000002</v>
      </c>
      <c r="S348" s="164"/>
      <c r="T348" s="166">
        <f>SUM(T349:T354)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59" t="s">
        <v>86</v>
      </c>
      <c r="AT348" s="167" t="s">
        <v>75</v>
      </c>
      <c r="AU348" s="167" t="s">
        <v>84</v>
      </c>
      <c r="AY348" s="159" t="s">
        <v>134</v>
      </c>
      <c r="BK348" s="168">
        <f>SUM(BK349:BK354)</f>
        <v>0</v>
      </c>
    </row>
    <row r="349" s="2" customFormat="1" ht="21.0566" customHeight="1">
      <c r="A349" s="37"/>
      <c r="B349" s="171"/>
      <c r="C349" s="172" t="s">
        <v>637</v>
      </c>
      <c r="D349" s="172" t="s">
        <v>136</v>
      </c>
      <c r="E349" s="173" t="s">
        <v>638</v>
      </c>
      <c r="F349" s="174" t="s">
        <v>639</v>
      </c>
      <c r="G349" s="175" t="s">
        <v>139</v>
      </c>
      <c r="H349" s="176">
        <v>218.74000000000001</v>
      </c>
      <c r="I349" s="177"/>
      <c r="J349" s="178">
        <f>ROUND(I349*H349,2)</f>
        <v>0</v>
      </c>
      <c r="K349" s="179"/>
      <c r="L349" s="38"/>
      <c r="M349" s="180" t="s">
        <v>1</v>
      </c>
      <c r="N349" s="181" t="s">
        <v>41</v>
      </c>
      <c r="O349" s="76"/>
      <c r="P349" s="182">
        <f>O349*H349</f>
        <v>0</v>
      </c>
      <c r="Q349" s="182">
        <v>1.0000000000000001E-05</v>
      </c>
      <c r="R349" s="182">
        <f>Q349*H349</f>
        <v>0.0021874000000000004</v>
      </c>
      <c r="S349" s="182">
        <v>0</v>
      </c>
      <c r="T349" s="183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4" t="s">
        <v>215</v>
      </c>
      <c r="AT349" s="184" t="s">
        <v>136</v>
      </c>
      <c r="AU349" s="184" t="s">
        <v>86</v>
      </c>
      <c r="AY349" s="18" t="s">
        <v>134</v>
      </c>
      <c r="BE349" s="185">
        <f>IF(N349="základní",J349,0)</f>
        <v>0</v>
      </c>
      <c r="BF349" s="185">
        <f>IF(N349="snížená",J349,0)</f>
        <v>0</v>
      </c>
      <c r="BG349" s="185">
        <f>IF(N349="zákl. přenesená",J349,0)</f>
        <v>0</v>
      </c>
      <c r="BH349" s="185">
        <f>IF(N349="sníž. přenesená",J349,0)</f>
        <v>0</v>
      </c>
      <c r="BI349" s="185">
        <f>IF(N349="nulová",J349,0)</f>
        <v>0</v>
      </c>
      <c r="BJ349" s="18" t="s">
        <v>84</v>
      </c>
      <c r="BK349" s="185">
        <f>ROUND(I349*H349,2)</f>
        <v>0</v>
      </c>
      <c r="BL349" s="18" t="s">
        <v>215</v>
      </c>
      <c r="BM349" s="184" t="s">
        <v>640</v>
      </c>
    </row>
    <row r="350" s="13" customFormat="1">
      <c r="A350" s="13"/>
      <c r="B350" s="186"/>
      <c r="C350" s="13"/>
      <c r="D350" s="187" t="s">
        <v>142</v>
      </c>
      <c r="E350" s="188" t="s">
        <v>1</v>
      </c>
      <c r="F350" s="189" t="s">
        <v>584</v>
      </c>
      <c r="G350" s="13"/>
      <c r="H350" s="190">
        <v>218.74000000000001</v>
      </c>
      <c r="I350" s="191"/>
      <c r="J350" s="13"/>
      <c r="K350" s="13"/>
      <c r="L350" s="186"/>
      <c r="M350" s="192"/>
      <c r="N350" s="193"/>
      <c r="O350" s="193"/>
      <c r="P350" s="193"/>
      <c r="Q350" s="193"/>
      <c r="R350" s="193"/>
      <c r="S350" s="193"/>
      <c r="T350" s="19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188" t="s">
        <v>142</v>
      </c>
      <c r="AU350" s="188" t="s">
        <v>86</v>
      </c>
      <c r="AV350" s="13" t="s">
        <v>86</v>
      </c>
      <c r="AW350" s="13" t="s">
        <v>32</v>
      </c>
      <c r="AX350" s="13" t="s">
        <v>84</v>
      </c>
      <c r="AY350" s="188" t="s">
        <v>134</v>
      </c>
    </row>
    <row r="351" s="2" customFormat="1" ht="16.30189" customHeight="1">
      <c r="A351" s="37"/>
      <c r="B351" s="171"/>
      <c r="C351" s="203" t="s">
        <v>641</v>
      </c>
      <c r="D351" s="203" t="s">
        <v>216</v>
      </c>
      <c r="E351" s="204" t="s">
        <v>642</v>
      </c>
      <c r="F351" s="205" t="s">
        <v>643</v>
      </c>
      <c r="G351" s="206" t="s">
        <v>139</v>
      </c>
      <c r="H351" s="207">
        <v>240.614</v>
      </c>
      <c r="I351" s="208"/>
      <c r="J351" s="209">
        <f>ROUND(I351*H351,2)</f>
        <v>0</v>
      </c>
      <c r="K351" s="210"/>
      <c r="L351" s="211"/>
      <c r="M351" s="212" t="s">
        <v>1</v>
      </c>
      <c r="N351" s="213" t="s">
        <v>41</v>
      </c>
      <c r="O351" s="76"/>
      <c r="P351" s="182">
        <f>O351*H351</f>
        <v>0</v>
      </c>
      <c r="Q351" s="182">
        <v>0.00050000000000000001</v>
      </c>
      <c r="R351" s="182">
        <f>Q351*H351</f>
        <v>0.12030700000000001</v>
      </c>
      <c r="S351" s="182">
        <v>0</v>
      </c>
      <c r="T351" s="183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4" t="s">
        <v>296</v>
      </c>
      <c r="AT351" s="184" t="s">
        <v>216</v>
      </c>
      <c r="AU351" s="184" t="s">
        <v>86</v>
      </c>
      <c r="AY351" s="18" t="s">
        <v>134</v>
      </c>
      <c r="BE351" s="185">
        <f>IF(N351="základní",J351,0)</f>
        <v>0</v>
      </c>
      <c r="BF351" s="185">
        <f>IF(N351="snížená",J351,0)</f>
        <v>0</v>
      </c>
      <c r="BG351" s="185">
        <f>IF(N351="zákl. přenesená",J351,0)</f>
        <v>0</v>
      </c>
      <c r="BH351" s="185">
        <f>IF(N351="sníž. přenesená",J351,0)</f>
        <v>0</v>
      </c>
      <c r="BI351" s="185">
        <f>IF(N351="nulová",J351,0)</f>
        <v>0</v>
      </c>
      <c r="BJ351" s="18" t="s">
        <v>84</v>
      </c>
      <c r="BK351" s="185">
        <f>ROUND(I351*H351,2)</f>
        <v>0</v>
      </c>
      <c r="BL351" s="18" t="s">
        <v>215</v>
      </c>
      <c r="BM351" s="184" t="s">
        <v>644</v>
      </c>
    </row>
    <row r="352" s="13" customFormat="1">
      <c r="A352" s="13"/>
      <c r="B352" s="186"/>
      <c r="C352" s="13"/>
      <c r="D352" s="187" t="s">
        <v>142</v>
      </c>
      <c r="E352" s="188" t="s">
        <v>1</v>
      </c>
      <c r="F352" s="189" t="s">
        <v>645</v>
      </c>
      <c r="G352" s="13"/>
      <c r="H352" s="190">
        <v>218.74000000000001</v>
      </c>
      <c r="I352" s="191"/>
      <c r="J352" s="13"/>
      <c r="K352" s="13"/>
      <c r="L352" s="186"/>
      <c r="M352" s="192"/>
      <c r="N352" s="193"/>
      <c r="O352" s="193"/>
      <c r="P352" s="193"/>
      <c r="Q352" s="193"/>
      <c r="R352" s="193"/>
      <c r="S352" s="193"/>
      <c r="T352" s="19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88" t="s">
        <v>142</v>
      </c>
      <c r="AU352" s="188" t="s">
        <v>86</v>
      </c>
      <c r="AV352" s="13" t="s">
        <v>86</v>
      </c>
      <c r="AW352" s="13" t="s">
        <v>32</v>
      </c>
      <c r="AX352" s="13" t="s">
        <v>84</v>
      </c>
      <c r="AY352" s="188" t="s">
        <v>134</v>
      </c>
    </row>
    <row r="353" s="13" customFormat="1">
      <c r="A353" s="13"/>
      <c r="B353" s="186"/>
      <c r="C353" s="13"/>
      <c r="D353" s="187" t="s">
        <v>142</v>
      </c>
      <c r="E353" s="13"/>
      <c r="F353" s="189" t="s">
        <v>646</v>
      </c>
      <c r="G353" s="13"/>
      <c r="H353" s="190">
        <v>240.614</v>
      </c>
      <c r="I353" s="191"/>
      <c r="J353" s="13"/>
      <c r="K353" s="13"/>
      <c r="L353" s="186"/>
      <c r="M353" s="192"/>
      <c r="N353" s="193"/>
      <c r="O353" s="193"/>
      <c r="P353" s="193"/>
      <c r="Q353" s="193"/>
      <c r="R353" s="193"/>
      <c r="S353" s="193"/>
      <c r="T353" s="19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8" t="s">
        <v>142</v>
      </c>
      <c r="AU353" s="188" t="s">
        <v>86</v>
      </c>
      <c r="AV353" s="13" t="s">
        <v>86</v>
      </c>
      <c r="AW353" s="13" t="s">
        <v>3</v>
      </c>
      <c r="AX353" s="13" t="s">
        <v>84</v>
      </c>
      <c r="AY353" s="188" t="s">
        <v>134</v>
      </c>
    </row>
    <row r="354" s="2" customFormat="1" ht="16.30189" customHeight="1">
      <c r="A354" s="37"/>
      <c r="B354" s="171"/>
      <c r="C354" s="172" t="s">
        <v>647</v>
      </c>
      <c r="D354" s="172" t="s">
        <v>136</v>
      </c>
      <c r="E354" s="173" t="s">
        <v>648</v>
      </c>
      <c r="F354" s="174" t="s">
        <v>649</v>
      </c>
      <c r="G354" s="175" t="s">
        <v>555</v>
      </c>
      <c r="H354" s="221"/>
      <c r="I354" s="177"/>
      <c r="J354" s="178">
        <f>ROUND(I354*H354,2)</f>
        <v>0</v>
      </c>
      <c r="K354" s="179"/>
      <c r="L354" s="38"/>
      <c r="M354" s="180" t="s">
        <v>1</v>
      </c>
      <c r="N354" s="181" t="s">
        <v>41</v>
      </c>
      <c r="O354" s="76"/>
      <c r="P354" s="182">
        <f>O354*H354</f>
        <v>0</v>
      </c>
      <c r="Q354" s="182">
        <v>0</v>
      </c>
      <c r="R354" s="182">
        <f>Q354*H354</f>
        <v>0</v>
      </c>
      <c r="S354" s="182">
        <v>0</v>
      </c>
      <c r="T354" s="18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84" t="s">
        <v>215</v>
      </c>
      <c r="AT354" s="184" t="s">
        <v>136</v>
      </c>
      <c r="AU354" s="184" t="s">
        <v>86</v>
      </c>
      <c r="AY354" s="18" t="s">
        <v>134</v>
      </c>
      <c r="BE354" s="185">
        <f>IF(N354="základní",J354,0)</f>
        <v>0</v>
      </c>
      <c r="BF354" s="185">
        <f>IF(N354="snížená",J354,0)</f>
        <v>0</v>
      </c>
      <c r="BG354" s="185">
        <f>IF(N354="zákl. přenesená",J354,0)</f>
        <v>0</v>
      </c>
      <c r="BH354" s="185">
        <f>IF(N354="sníž. přenesená",J354,0)</f>
        <v>0</v>
      </c>
      <c r="BI354" s="185">
        <f>IF(N354="nulová",J354,0)</f>
        <v>0</v>
      </c>
      <c r="BJ354" s="18" t="s">
        <v>84</v>
      </c>
      <c r="BK354" s="185">
        <f>ROUND(I354*H354,2)</f>
        <v>0</v>
      </c>
      <c r="BL354" s="18" t="s">
        <v>215</v>
      </c>
      <c r="BM354" s="184" t="s">
        <v>650</v>
      </c>
    </row>
    <row r="355" s="12" customFormat="1" ht="22.8" customHeight="1">
      <c r="A355" s="12"/>
      <c r="B355" s="158"/>
      <c r="C355" s="12"/>
      <c r="D355" s="159" t="s">
        <v>75</v>
      </c>
      <c r="E355" s="169" t="s">
        <v>651</v>
      </c>
      <c r="F355" s="169" t="s">
        <v>652</v>
      </c>
      <c r="G355" s="12"/>
      <c r="H355" s="12"/>
      <c r="I355" s="161"/>
      <c r="J355" s="170">
        <f>BK355</f>
        <v>0</v>
      </c>
      <c r="K355" s="12"/>
      <c r="L355" s="158"/>
      <c r="M355" s="163"/>
      <c r="N355" s="164"/>
      <c r="O355" s="164"/>
      <c r="P355" s="165">
        <f>SUM(P356:P373)</f>
        <v>0</v>
      </c>
      <c r="Q355" s="164"/>
      <c r="R355" s="165">
        <f>SUM(R356:R373)</f>
        <v>0</v>
      </c>
      <c r="S355" s="164"/>
      <c r="T355" s="166">
        <f>SUM(T356:T373)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59" t="s">
        <v>86</v>
      </c>
      <c r="AT355" s="167" t="s">
        <v>75</v>
      </c>
      <c r="AU355" s="167" t="s">
        <v>84</v>
      </c>
      <c r="AY355" s="159" t="s">
        <v>134</v>
      </c>
      <c r="BK355" s="168">
        <f>SUM(BK356:BK373)</f>
        <v>0</v>
      </c>
    </row>
    <row r="356" s="2" customFormat="1" ht="16.30189" customHeight="1">
      <c r="A356" s="37"/>
      <c r="B356" s="171"/>
      <c r="C356" s="172" t="s">
        <v>653</v>
      </c>
      <c r="D356" s="172" t="s">
        <v>136</v>
      </c>
      <c r="E356" s="173" t="s">
        <v>654</v>
      </c>
      <c r="F356" s="174" t="s">
        <v>655</v>
      </c>
      <c r="G356" s="175" t="s">
        <v>232</v>
      </c>
      <c r="H356" s="176">
        <v>9586.0799999999999</v>
      </c>
      <c r="I356" s="177"/>
      <c r="J356" s="178">
        <f>ROUND(I356*H356,2)</f>
        <v>0</v>
      </c>
      <c r="K356" s="179"/>
      <c r="L356" s="38"/>
      <c r="M356" s="180" t="s">
        <v>1</v>
      </c>
      <c r="N356" s="181" t="s">
        <v>41</v>
      </c>
      <c r="O356" s="76"/>
      <c r="P356" s="182">
        <f>O356*H356</f>
        <v>0</v>
      </c>
      <c r="Q356" s="182">
        <v>0</v>
      </c>
      <c r="R356" s="182">
        <f>Q356*H356</f>
        <v>0</v>
      </c>
      <c r="S356" s="182">
        <v>0</v>
      </c>
      <c r="T356" s="18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4" t="s">
        <v>215</v>
      </c>
      <c r="AT356" s="184" t="s">
        <v>136</v>
      </c>
      <c r="AU356" s="184" t="s">
        <v>86</v>
      </c>
      <c r="AY356" s="18" t="s">
        <v>134</v>
      </c>
      <c r="BE356" s="185">
        <f>IF(N356="základní",J356,0)</f>
        <v>0</v>
      </c>
      <c r="BF356" s="185">
        <f>IF(N356="snížená",J356,0)</f>
        <v>0</v>
      </c>
      <c r="BG356" s="185">
        <f>IF(N356="zákl. přenesená",J356,0)</f>
        <v>0</v>
      </c>
      <c r="BH356" s="185">
        <f>IF(N356="sníž. přenesená",J356,0)</f>
        <v>0</v>
      </c>
      <c r="BI356" s="185">
        <f>IF(N356="nulová",J356,0)</f>
        <v>0</v>
      </c>
      <c r="BJ356" s="18" t="s">
        <v>84</v>
      </c>
      <c r="BK356" s="185">
        <f>ROUND(I356*H356,2)</f>
        <v>0</v>
      </c>
      <c r="BL356" s="18" t="s">
        <v>215</v>
      </c>
      <c r="BM356" s="184" t="s">
        <v>656</v>
      </c>
    </row>
    <row r="357" s="13" customFormat="1">
      <c r="A357" s="13"/>
      <c r="B357" s="186"/>
      <c r="C357" s="13"/>
      <c r="D357" s="187" t="s">
        <v>142</v>
      </c>
      <c r="E357" s="188" t="s">
        <v>1</v>
      </c>
      <c r="F357" s="189" t="s">
        <v>657</v>
      </c>
      <c r="G357" s="13"/>
      <c r="H357" s="190">
        <v>8500</v>
      </c>
      <c r="I357" s="191"/>
      <c r="J357" s="13"/>
      <c r="K357" s="13"/>
      <c r="L357" s="186"/>
      <c r="M357" s="192"/>
      <c r="N357" s="193"/>
      <c r="O357" s="193"/>
      <c r="P357" s="193"/>
      <c r="Q357" s="193"/>
      <c r="R357" s="193"/>
      <c r="S357" s="193"/>
      <c r="T357" s="19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8" t="s">
        <v>142</v>
      </c>
      <c r="AU357" s="188" t="s">
        <v>86</v>
      </c>
      <c r="AV357" s="13" t="s">
        <v>86</v>
      </c>
      <c r="AW357" s="13" t="s">
        <v>32</v>
      </c>
      <c r="AX357" s="13" t="s">
        <v>76</v>
      </c>
      <c r="AY357" s="188" t="s">
        <v>134</v>
      </c>
    </row>
    <row r="358" s="13" customFormat="1">
      <c r="A358" s="13"/>
      <c r="B358" s="186"/>
      <c r="C358" s="13"/>
      <c r="D358" s="187" t="s">
        <v>142</v>
      </c>
      <c r="E358" s="188" t="s">
        <v>1</v>
      </c>
      <c r="F358" s="189" t="s">
        <v>658</v>
      </c>
      <c r="G358" s="13"/>
      <c r="H358" s="190">
        <v>376</v>
      </c>
      <c r="I358" s="191"/>
      <c r="J358" s="13"/>
      <c r="K358" s="13"/>
      <c r="L358" s="186"/>
      <c r="M358" s="192"/>
      <c r="N358" s="193"/>
      <c r="O358" s="193"/>
      <c r="P358" s="193"/>
      <c r="Q358" s="193"/>
      <c r="R358" s="193"/>
      <c r="S358" s="193"/>
      <c r="T358" s="19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8" t="s">
        <v>142</v>
      </c>
      <c r="AU358" s="188" t="s">
        <v>86</v>
      </c>
      <c r="AV358" s="13" t="s">
        <v>86</v>
      </c>
      <c r="AW358" s="13" t="s">
        <v>32</v>
      </c>
      <c r="AX358" s="13" t="s">
        <v>76</v>
      </c>
      <c r="AY358" s="188" t="s">
        <v>134</v>
      </c>
    </row>
    <row r="359" s="14" customFormat="1">
      <c r="A359" s="14"/>
      <c r="B359" s="195"/>
      <c r="C359" s="14"/>
      <c r="D359" s="187" t="s">
        <v>142</v>
      </c>
      <c r="E359" s="196" t="s">
        <v>1</v>
      </c>
      <c r="F359" s="197" t="s">
        <v>173</v>
      </c>
      <c r="G359" s="14"/>
      <c r="H359" s="198">
        <v>8876</v>
      </c>
      <c r="I359" s="199"/>
      <c r="J359" s="14"/>
      <c r="K359" s="14"/>
      <c r="L359" s="195"/>
      <c r="M359" s="200"/>
      <c r="N359" s="201"/>
      <c r="O359" s="201"/>
      <c r="P359" s="201"/>
      <c r="Q359" s="201"/>
      <c r="R359" s="201"/>
      <c r="S359" s="201"/>
      <c r="T359" s="20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6" t="s">
        <v>142</v>
      </c>
      <c r="AU359" s="196" t="s">
        <v>86</v>
      </c>
      <c r="AV359" s="14" t="s">
        <v>140</v>
      </c>
      <c r="AW359" s="14" t="s">
        <v>32</v>
      </c>
      <c r="AX359" s="14" t="s">
        <v>84</v>
      </c>
      <c r="AY359" s="196" t="s">
        <v>134</v>
      </c>
    </row>
    <row r="360" s="13" customFormat="1">
      <c r="A360" s="13"/>
      <c r="B360" s="186"/>
      <c r="C360" s="13"/>
      <c r="D360" s="187" t="s">
        <v>142</v>
      </c>
      <c r="E360" s="13"/>
      <c r="F360" s="189" t="s">
        <v>659</v>
      </c>
      <c r="G360" s="13"/>
      <c r="H360" s="190">
        <v>9586.0799999999999</v>
      </c>
      <c r="I360" s="191"/>
      <c r="J360" s="13"/>
      <c r="K360" s="13"/>
      <c r="L360" s="186"/>
      <c r="M360" s="192"/>
      <c r="N360" s="193"/>
      <c r="O360" s="193"/>
      <c r="P360" s="193"/>
      <c r="Q360" s="193"/>
      <c r="R360" s="193"/>
      <c r="S360" s="193"/>
      <c r="T360" s="19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8" t="s">
        <v>142</v>
      </c>
      <c r="AU360" s="188" t="s">
        <v>86</v>
      </c>
      <c r="AV360" s="13" t="s">
        <v>86</v>
      </c>
      <c r="AW360" s="13" t="s">
        <v>3</v>
      </c>
      <c r="AX360" s="13" t="s">
        <v>84</v>
      </c>
      <c r="AY360" s="188" t="s">
        <v>134</v>
      </c>
    </row>
    <row r="361" s="2" customFormat="1" ht="16.30189" customHeight="1">
      <c r="A361" s="37"/>
      <c r="B361" s="171"/>
      <c r="C361" s="172" t="s">
        <v>660</v>
      </c>
      <c r="D361" s="172" t="s">
        <v>136</v>
      </c>
      <c r="E361" s="173" t="s">
        <v>661</v>
      </c>
      <c r="F361" s="174" t="s">
        <v>662</v>
      </c>
      <c r="G361" s="175" t="s">
        <v>232</v>
      </c>
      <c r="H361" s="176">
        <v>813.83399999999995</v>
      </c>
      <c r="I361" s="177"/>
      <c r="J361" s="178">
        <f>ROUND(I361*H361,2)</f>
        <v>0</v>
      </c>
      <c r="K361" s="179"/>
      <c r="L361" s="38"/>
      <c r="M361" s="180" t="s">
        <v>1</v>
      </c>
      <c r="N361" s="181" t="s">
        <v>41</v>
      </c>
      <c r="O361" s="76"/>
      <c r="P361" s="182">
        <f>O361*H361</f>
        <v>0</v>
      </c>
      <c r="Q361" s="182">
        <v>0</v>
      </c>
      <c r="R361" s="182">
        <f>Q361*H361</f>
        <v>0</v>
      </c>
      <c r="S361" s="182">
        <v>0</v>
      </c>
      <c r="T361" s="183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4" t="s">
        <v>215</v>
      </c>
      <c r="AT361" s="184" t="s">
        <v>136</v>
      </c>
      <c r="AU361" s="184" t="s">
        <v>86</v>
      </c>
      <c r="AY361" s="18" t="s">
        <v>134</v>
      </c>
      <c r="BE361" s="185">
        <f>IF(N361="základní",J361,0)</f>
        <v>0</v>
      </c>
      <c r="BF361" s="185">
        <f>IF(N361="snížená",J361,0)</f>
        <v>0</v>
      </c>
      <c r="BG361" s="185">
        <f>IF(N361="zákl. přenesená",J361,0)</f>
        <v>0</v>
      </c>
      <c r="BH361" s="185">
        <f>IF(N361="sníž. přenesená",J361,0)</f>
        <v>0</v>
      </c>
      <c r="BI361" s="185">
        <f>IF(N361="nulová",J361,0)</f>
        <v>0</v>
      </c>
      <c r="BJ361" s="18" t="s">
        <v>84</v>
      </c>
      <c r="BK361" s="185">
        <f>ROUND(I361*H361,2)</f>
        <v>0</v>
      </c>
      <c r="BL361" s="18" t="s">
        <v>215</v>
      </c>
      <c r="BM361" s="184" t="s">
        <v>663</v>
      </c>
    </row>
    <row r="362" s="13" customFormat="1">
      <c r="A362" s="13"/>
      <c r="B362" s="186"/>
      <c r="C362" s="13"/>
      <c r="D362" s="187" t="s">
        <v>142</v>
      </c>
      <c r="E362" s="188" t="s">
        <v>1</v>
      </c>
      <c r="F362" s="189" t="s">
        <v>664</v>
      </c>
      <c r="G362" s="13"/>
      <c r="H362" s="190">
        <v>700</v>
      </c>
      <c r="I362" s="191"/>
      <c r="J362" s="13"/>
      <c r="K362" s="13"/>
      <c r="L362" s="186"/>
      <c r="M362" s="192"/>
      <c r="N362" s="193"/>
      <c r="O362" s="193"/>
      <c r="P362" s="193"/>
      <c r="Q362" s="193"/>
      <c r="R362" s="193"/>
      <c r="S362" s="193"/>
      <c r="T362" s="19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8" t="s">
        <v>142</v>
      </c>
      <c r="AU362" s="188" t="s">
        <v>86</v>
      </c>
      <c r="AV362" s="13" t="s">
        <v>86</v>
      </c>
      <c r="AW362" s="13" t="s">
        <v>32</v>
      </c>
      <c r="AX362" s="13" t="s">
        <v>76</v>
      </c>
      <c r="AY362" s="188" t="s">
        <v>134</v>
      </c>
    </row>
    <row r="363" s="13" customFormat="1">
      <c r="A363" s="13"/>
      <c r="B363" s="186"/>
      <c r="C363" s="13"/>
      <c r="D363" s="187" t="s">
        <v>142</v>
      </c>
      <c r="E363" s="188" t="s">
        <v>1</v>
      </c>
      <c r="F363" s="189" t="s">
        <v>665</v>
      </c>
      <c r="G363" s="13"/>
      <c r="H363" s="190">
        <v>53.549999999999997</v>
      </c>
      <c r="I363" s="191"/>
      <c r="J363" s="13"/>
      <c r="K363" s="13"/>
      <c r="L363" s="186"/>
      <c r="M363" s="192"/>
      <c r="N363" s="193"/>
      <c r="O363" s="193"/>
      <c r="P363" s="193"/>
      <c r="Q363" s="193"/>
      <c r="R363" s="193"/>
      <c r="S363" s="193"/>
      <c r="T363" s="19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8" t="s">
        <v>142</v>
      </c>
      <c r="AU363" s="188" t="s">
        <v>86</v>
      </c>
      <c r="AV363" s="13" t="s">
        <v>86</v>
      </c>
      <c r="AW363" s="13" t="s">
        <v>32</v>
      </c>
      <c r="AX363" s="13" t="s">
        <v>76</v>
      </c>
      <c r="AY363" s="188" t="s">
        <v>134</v>
      </c>
    </row>
    <row r="364" s="14" customFormat="1">
      <c r="A364" s="14"/>
      <c r="B364" s="195"/>
      <c r="C364" s="14"/>
      <c r="D364" s="187" t="s">
        <v>142</v>
      </c>
      <c r="E364" s="196" t="s">
        <v>1</v>
      </c>
      <c r="F364" s="197" t="s">
        <v>173</v>
      </c>
      <c r="G364" s="14"/>
      <c r="H364" s="198">
        <v>753.54999999999995</v>
      </c>
      <c r="I364" s="199"/>
      <c r="J364" s="14"/>
      <c r="K364" s="14"/>
      <c r="L364" s="195"/>
      <c r="M364" s="200"/>
      <c r="N364" s="201"/>
      <c r="O364" s="201"/>
      <c r="P364" s="201"/>
      <c r="Q364" s="201"/>
      <c r="R364" s="201"/>
      <c r="S364" s="201"/>
      <c r="T364" s="20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6" t="s">
        <v>142</v>
      </c>
      <c r="AU364" s="196" t="s">
        <v>86</v>
      </c>
      <c r="AV364" s="14" t="s">
        <v>140</v>
      </c>
      <c r="AW364" s="14" t="s">
        <v>32</v>
      </c>
      <c r="AX364" s="14" t="s">
        <v>84</v>
      </c>
      <c r="AY364" s="196" t="s">
        <v>134</v>
      </c>
    </row>
    <row r="365" s="13" customFormat="1">
      <c r="A365" s="13"/>
      <c r="B365" s="186"/>
      <c r="C365" s="13"/>
      <c r="D365" s="187" t="s">
        <v>142</v>
      </c>
      <c r="E365" s="13"/>
      <c r="F365" s="189" t="s">
        <v>666</v>
      </c>
      <c r="G365" s="13"/>
      <c r="H365" s="190">
        <v>813.83399999999995</v>
      </c>
      <c r="I365" s="191"/>
      <c r="J365" s="13"/>
      <c r="K365" s="13"/>
      <c r="L365" s="186"/>
      <c r="M365" s="192"/>
      <c r="N365" s="193"/>
      <c r="O365" s="193"/>
      <c r="P365" s="193"/>
      <c r="Q365" s="193"/>
      <c r="R365" s="193"/>
      <c r="S365" s="193"/>
      <c r="T365" s="19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8" t="s">
        <v>142</v>
      </c>
      <c r="AU365" s="188" t="s">
        <v>86</v>
      </c>
      <c r="AV365" s="13" t="s">
        <v>86</v>
      </c>
      <c r="AW365" s="13" t="s">
        <v>3</v>
      </c>
      <c r="AX365" s="13" t="s">
        <v>84</v>
      </c>
      <c r="AY365" s="188" t="s">
        <v>134</v>
      </c>
    </row>
    <row r="366" s="2" customFormat="1" ht="16.30189" customHeight="1">
      <c r="A366" s="37"/>
      <c r="B366" s="171"/>
      <c r="C366" s="172" t="s">
        <v>667</v>
      </c>
      <c r="D366" s="172" t="s">
        <v>136</v>
      </c>
      <c r="E366" s="173" t="s">
        <v>668</v>
      </c>
      <c r="F366" s="174" t="s">
        <v>669</v>
      </c>
      <c r="G366" s="175" t="s">
        <v>431</v>
      </c>
      <c r="H366" s="176">
        <v>115</v>
      </c>
      <c r="I366" s="177"/>
      <c r="J366" s="178">
        <f>ROUND(I366*H366,2)</f>
        <v>0</v>
      </c>
      <c r="K366" s="179"/>
      <c r="L366" s="38"/>
      <c r="M366" s="180" t="s">
        <v>1</v>
      </c>
      <c r="N366" s="181" t="s">
        <v>41</v>
      </c>
      <c r="O366" s="76"/>
      <c r="P366" s="182">
        <f>O366*H366</f>
        <v>0</v>
      </c>
      <c r="Q366" s="182">
        <v>0</v>
      </c>
      <c r="R366" s="182">
        <f>Q366*H366</f>
        <v>0</v>
      </c>
      <c r="S366" s="182">
        <v>0</v>
      </c>
      <c r="T366" s="183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4" t="s">
        <v>215</v>
      </c>
      <c r="AT366" s="184" t="s">
        <v>136</v>
      </c>
      <c r="AU366" s="184" t="s">
        <v>86</v>
      </c>
      <c r="AY366" s="18" t="s">
        <v>134</v>
      </c>
      <c r="BE366" s="185">
        <f>IF(N366="základní",J366,0)</f>
        <v>0</v>
      </c>
      <c r="BF366" s="185">
        <f>IF(N366="snížená",J366,0)</f>
        <v>0</v>
      </c>
      <c r="BG366" s="185">
        <f>IF(N366="zákl. přenesená",J366,0)</f>
        <v>0</v>
      </c>
      <c r="BH366" s="185">
        <f>IF(N366="sníž. přenesená",J366,0)</f>
        <v>0</v>
      </c>
      <c r="BI366" s="185">
        <f>IF(N366="nulová",J366,0)</f>
        <v>0</v>
      </c>
      <c r="BJ366" s="18" t="s">
        <v>84</v>
      </c>
      <c r="BK366" s="185">
        <f>ROUND(I366*H366,2)</f>
        <v>0</v>
      </c>
      <c r="BL366" s="18" t="s">
        <v>215</v>
      </c>
      <c r="BM366" s="184" t="s">
        <v>670</v>
      </c>
    </row>
    <row r="367" s="13" customFormat="1">
      <c r="A367" s="13"/>
      <c r="B367" s="186"/>
      <c r="C367" s="13"/>
      <c r="D367" s="187" t="s">
        <v>142</v>
      </c>
      <c r="E367" s="188" t="s">
        <v>1</v>
      </c>
      <c r="F367" s="189" t="s">
        <v>671</v>
      </c>
      <c r="G367" s="13"/>
      <c r="H367" s="190">
        <v>115</v>
      </c>
      <c r="I367" s="191"/>
      <c r="J367" s="13"/>
      <c r="K367" s="13"/>
      <c r="L367" s="186"/>
      <c r="M367" s="192"/>
      <c r="N367" s="193"/>
      <c r="O367" s="193"/>
      <c r="P367" s="193"/>
      <c r="Q367" s="193"/>
      <c r="R367" s="193"/>
      <c r="S367" s="193"/>
      <c r="T367" s="19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8" t="s">
        <v>142</v>
      </c>
      <c r="AU367" s="188" t="s">
        <v>86</v>
      </c>
      <c r="AV367" s="13" t="s">
        <v>86</v>
      </c>
      <c r="AW367" s="13" t="s">
        <v>32</v>
      </c>
      <c r="AX367" s="13" t="s">
        <v>84</v>
      </c>
      <c r="AY367" s="188" t="s">
        <v>134</v>
      </c>
    </row>
    <row r="368" s="2" customFormat="1" ht="16.30189" customHeight="1">
      <c r="A368" s="37"/>
      <c r="B368" s="171"/>
      <c r="C368" s="172" t="s">
        <v>672</v>
      </c>
      <c r="D368" s="172" t="s">
        <v>136</v>
      </c>
      <c r="E368" s="173" t="s">
        <v>673</v>
      </c>
      <c r="F368" s="174" t="s">
        <v>674</v>
      </c>
      <c r="G368" s="175" t="s">
        <v>431</v>
      </c>
      <c r="H368" s="176">
        <v>15.65</v>
      </c>
      <c r="I368" s="177"/>
      <c r="J368" s="178">
        <f>ROUND(I368*H368,2)</f>
        <v>0</v>
      </c>
      <c r="K368" s="179"/>
      <c r="L368" s="38"/>
      <c r="M368" s="180" t="s">
        <v>1</v>
      </c>
      <c r="N368" s="181" t="s">
        <v>41</v>
      </c>
      <c r="O368" s="76"/>
      <c r="P368" s="182">
        <f>O368*H368</f>
        <v>0</v>
      </c>
      <c r="Q368" s="182">
        <v>0</v>
      </c>
      <c r="R368" s="182">
        <f>Q368*H368</f>
        <v>0</v>
      </c>
      <c r="S368" s="182">
        <v>0</v>
      </c>
      <c r="T368" s="183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84" t="s">
        <v>215</v>
      </c>
      <c r="AT368" s="184" t="s">
        <v>136</v>
      </c>
      <c r="AU368" s="184" t="s">
        <v>86</v>
      </c>
      <c r="AY368" s="18" t="s">
        <v>134</v>
      </c>
      <c r="BE368" s="185">
        <f>IF(N368="základní",J368,0)</f>
        <v>0</v>
      </c>
      <c r="BF368" s="185">
        <f>IF(N368="snížená",J368,0)</f>
        <v>0</v>
      </c>
      <c r="BG368" s="185">
        <f>IF(N368="zákl. přenesená",J368,0)</f>
        <v>0</v>
      </c>
      <c r="BH368" s="185">
        <f>IF(N368="sníž. přenesená",J368,0)</f>
        <v>0</v>
      </c>
      <c r="BI368" s="185">
        <f>IF(N368="nulová",J368,0)</f>
        <v>0</v>
      </c>
      <c r="BJ368" s="18" t="s">
        <v>84</v>
      </c>
      <c r="BK368" s="185">
        <f>ROUND(I368*H368,2)</f>
        <v>0</v>
      </c>
      <c r="BL368" s="18" t="s">
        <v>215</v>
      </c>
      <c r="BM368" s="184" t="s">
        <v>675</v>
      </c>
    </row>
    <row r="369" s="13" customFormat="1">
      <c r="A369" s="13"/>
      <c r="B369" s="186"/>
      <c r="C369" s="13"/>
      <c r="D369" s="187" t="s">
        <v>142</v>
      </c>
      <c r="E369" s="188" t="s">
        <v>1</v>
      </c>
      <c r="F369" s="189" t="s">
        <v>676</v>
      </c>
      <c r="G369" s="13"/>
      <c r="H369" s="190">
        <v>15.65</v>
      </c>
      <c r="I369" s="191"/>
      <c r="J369" s="13"/>
      <c r="K369" s="13"/>
      <c r="L369" s="186"/>
      <c r="M369" s="192"/>
      <c r="N369" s="193"/>
      <c r="O369" s="193"/>
      <c r="P369" s="193"/>
      <c r="Q369" s="193"/>
      <c r="R369" s="193"/>
      <c r="S369" s="193"/>
      <c r="T369" s="19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8" t="s">
        <v>142</v>
      </c>
      <c r="AU369" s="188" t="s">
        <v>86</v>
      </c>
      <c r="AV369" s="13" t="s">
        <v>86</v>
      </c>
      <c r="AW369" s="13" t="s">
        <v>32</v>
      </c>
      <c r="AX369" s="13" t="s">
        <v>84</v>
      </c>
      <c r="AY369" s="188" t="s">
        <v>134</v>
      </c>
    </row>
    <row r="370" s="2" customFormat="1" ht="16.30189" customHeight="1">
      <c r="A370" s="37"/>
      <c r="B370" s="171"/>
      <c r="C370" s="172" t="s">
        <v>677</v>
      </c>
      <c r="D370" s="172" t="s">
        <v>136</v>
      </c>
      <c r="E370" s="173" t="s">
        <v>678</v>
      </c>
      <c r="F370" s="174" t="s">
        <v>679</v>
      </c>
      <c r="G370" s="175" t="s">
        <v>244</v>
      </c>
      <c r="H370" s="176">
        <v>1</v>
      </c>
      <c r="I370" s="177"/>
      <c r="J370" s="178">
        <f>ROUND(I370*H370,2)</f>
        <v>0</v>
      </c>
      <c r="K370" s="179"/>
      <c r="L370" s="38"/>
      <c r="M370" s="180" t="s">
        <v>1</v>
      </c>
      <c r="N370" s="181" t="s">
        <v>41</v>
      </c>
      <c r="O370" s="76"/>
      <c r="P370" s="182">
        <f>O370*H370</f>
        <v>0</v>
      </c>
      <c r="Q370" s="182">
        <v>0</v>
      </c>
      <c r="R370" s="182">
        <f>Q370*H370</f>
        <v>0</v>
      </c>
      <c r="S370" s="182">
        <v>0</v>
      </c>
      <c r="T370" s="183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4" t="s">
        <v>215</v>
      </c>
      <c r="AT370" s="184" t="s">
        <v>136</v>
      </c>
      <c r="AU370" s="184" t="s">
        <v>86</v>
      </c>
      <c r="AY370" s="18" t="s">
        <v>134</v>
      </c>
      <c r="BE370" s="185">
        <f>IF(N370="základní",J370,0)</f>
        <v>0</v>
      </c>
      <c r="BF370" s="185">
        <f>IF(N370="snížená",J370,0)</f>
        <v>0</v>
      </c>
      <c r="BG370" s="185">
        <f>IF(N370="zákl. přenesená",J370,0)</f>
        <v>0</v>
      </c>
      <c r="BH370" s="185">
        <f>IF(N370="sníž. přenesená",J370,0)</f>
        <v>0</v>
      </c>
      <c r="BI370" s="185">
        <f>IF(N370="nulová",J370,0)</f>
        <v>0</v>
      </c>
      <c r="BJ370" s="18" t="s">
        <v>84</v>
      </c>
      <c r="BK370" s="185">
        <f>ROUND(I370*H370,2)</f>
        <v>0</v>
      </c>
      <c r="BL370" s="18" t="s">
        <v>215</v>
      </c>
      <c r="BM370" s="184" t="s">
        <v>680</v>
      </c>
    </row>
    <row r="371" s="2" customFormat="1" ht="16.30189" customHeight="1">
      <c r="A371" s="37"/>
      <c r="B371" s="171"/>
      <c r="C371" s="172" t="s">
        <v>681</v>
      </c>
      <c r="D371" s="172" t="s">
        <v>136</v>
      </c>
      <c r="E371" s="173" t="s">
        <v>682</v>
      </c>
      <c r="F371" s="174" t="s">
        <v>683</v>
      </c>
      <c r="G371" s="175" t="s">
        <v>244</v>
      </c>
      <c r="H371" s="176">
        <v>1</v>
      </c>
      <c r="I371" s="177"/>
      <c r="J371" s="178">
        <f>ROUND(I371*H371,2)</f>
        <v>0</v>
      </c>
      <c r="K371" s="179"/>
      <c r="L371" s="38"/>
      <c r="M371" s="180" t="s">
        <v>1</v>
      </c>
      <c r="N371" s="181" t="s">
        <v>41</v>
      </c>
      <c r="O371" s="76"/>
      <c r="P371" s="182">
        <f>O371*H371</f>
        <v>0</v>
      </c>
      <c r="Q371" s="182">
        <v>0</v>
      </c>
      <c r="R371" s="182">
        <f>Q371*H371</f>
        <v>0</v>
      </c>
      <c r="S371" s="182">
        <v>0</v>
      </c>
      <c r="T371" s="183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84" t="s">
        <v>215</v>
      </c>
      <c r="AT371" s="184" t="s">
        <v>136</v>
      </c>
      <c r="AU371" s="184" t="s">
        <v>86</v>
      </c>
      <c r="AY371" s="18" t="s">
        <v>134</v>
      </c>
      <c r="BE371" s="185">
        <f>IF(N371="základní",J371,0)</f>
        <v>0</v>
      </c>
      <c r="BF371" s="185">
        <f>IF(N371="snížená",J371,0)</f>
        <v>0</v>
      </c>
      <c r="BG371" s="185">
        <f>IF(N371="zákl. přenesená",J371,0)</f>
        <v>0</v>
      </c>
      <c r="BH371" s="185">
        <f>IF(N371="sníž. přenesená",J371,0)</f>
        <v>0</v>
      </c>
      <c r="BI371" s="185">
        <f>IF(N371="nulová",J371,0)</f>
        <v>0</v>
      </c>
      <c r="BJ371" s="18" t="s">
        <v>84</v>
      </c>
      <c r="BK371" s="185">
        <f>ROUND(I371*H371,2)</f>
        <v>0</v>
      </c>
      <c r="BL371" s="18" t="s">
        <v>215</v>
      </c>
      <c r="BM371" s="184" t="s">
        <v>684</v>
      </c>
    </row>
    <row r="372" s="2" customFormat="1" ht="16.30189" customHeight="1">
      <c r="A372" s="37"/>
      <c r="B372" s="171"/>
      <c r="C372" s="172" t="s">
        <v>685</v>
      </c>
      <c r="D372" s="172" t="s">
        <v>136</v>
      </c>
      <c r="E372" s="173" t="s">
        <v>686</v>
      </c>
      <c r="F372" s="174" t="s">
        <v>687</v>
      </c>
      <c r="G372" s="175" t="s">
        <v>244</v>
      </c>
      <c r="H372" s="176">
        <v>1</v>
      </c>
      <c r="I372" s="177"/>
      <c r="J372" s="178">
        <f>ROUND(I372*H372,2)</f>
        <v>0</v>
      </c>
      <c r="K372" s="179"/>
      <c r="L372" s="38"/>
      <c r="M372" s="180" t="s">
        <v>1</v>
      </c>
      <c r="N372" s="181" t="s">
        <v>41</v>
      </c>
      <c r="O372" s="76"/>
      <c r="P372" s="182">
        <f>O372*H372</f>
        <v>0</v>
      </c>
      <c r="Q372" s="182">
        <v>0</v>
      </c>
      <c r="R372" s="182">
        <f>Q372*H372</f>
        <v>0</v>
      </c>
      <c r="S372" s="182">
        <v>0</v>
      </c>
      <c r="T372" s="183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4" t="s">
        <v>215</v>
      </c>
      <c r="AT372" s="184" t="s">
        <v>136</v>
      </c>
      <c r="AU372" s="184" t="s">
        <v>86</v>
      </c>
      <c r="AY372" s="18" t="s">
        <v>134</v>
      </c>
      <c r="BE372" s="185">
        <f>IF(N372="základní",J372,0)</f>
        <v>0</v>
      </c>
      <c r="BF372" s="185">
        <f>IF(N372="snížená",J372,0)</f>
        <v>0</v>
      </c>
      <c r="BG372" s="185">
        <f>IF(N372="zákl. přenesená",J372,0)</f>
        <v>0</v>
      </c>
      <c r="BH372" s="185">
        <f>IF(N372="sníž. přenesená",J372,0)</f>
        <v>0</v>
      </c>
      <c r="BI372" s="185">
        <f>IF(N372="nulová",J372,0)</f>
        <v>0</v>
      </c>
      <c r="BJ372" s="18" t="s">
        <v>84</v>
      </c>
      <c r="BK372" s="185">
        <f>ROUND(I372*H372,2)</f>
        <v>0</v>
      </c>
      <c r="BL372" s="18" t="s">
        <v>215</v>
      </c>
      <c r="BM372" s="184" t="s">
        <v>688</v>
      </c>
    </row>
    <row r="373" s="2" customFormat="1" ht="16.30189" customHeight="1">
      <c r="A373" s="37"/>
      <c r="B373" s="171"/>
      <c r="C373" s="172" t="s">
        <v>689</v>
      </c>
      <c r="D373" s="172" t="s">
        <v>136</v>
      </c>
      <c r="E373" s="173" t="s">
        <v>690</v>
      </c>
      <c r="F373" s="174" t="s">
        <v>691</v>
      </c>
      <c r="G373" s="175" t="s">
        <v>555</v>
      </c>
      <c r="H373" s="221"/>
      <c r="I373" s="177"/>
      <c r="J373" s="178">
        <f>ROUND(I373*H373,2)</f>
        <v>0</v>
      </c>
      <c r="K373" s="179"/>
      <c r="L373" s="38"/>
      <c r="M373" s="180" t="s">
        <v>1</v>
      </c>
      <c r="N373" s="181" t="s">
        <v>41</v>
      </c>
      <c r="O373" s="76"/>
      <c r="P373" s="182">
        <f>O373*H373</f>
        <v>0</v>
      </c>
      <c r="Q373" s="182">
        <v>0</v>
      </c>
      <c r="R373" s="182">
        <f>Q373*H373</f>
        <v>0</v>
      </c>
      <c r="S373" s="182">
        <v>0</v>
      </c>
      <c r="T373" s="183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4" t="s">
        <v>215</v>
      </c>
      <c r="AT373" s="184" t="s">
        <v>136</v>
      </c>
      <c r="AU373" s="184" t="s">
        <v>86</v>
      </c>
      <c r="AY373" s="18" t="s">
        <v>134</v>
      </c>
      <c r="BE373" s="185">
        <f>IF(N373="základní",J373,0)</f>
        <v>0</v>
      </c>
      <c r="BF373" s="185">
        <f>IF(N373="snížená",J373,0)</f>
        <v>0</v>
      </c>
      <c r="BG373" s="185">
        <f>IF(N373="zákl. přenesená",J373,0)</f>
        <v>0</v>
      </c>
      <c r="BH373" s="185">
        <f>IF(N373="sníž. přenesená",J373,0)</f>
        <v>0</v>
      </c>
      <c r="BI373" s="185">
        <f>IF(N373="nulová",J373,0)</f>
        <v>0</v>
      </c>
      <c r="BJ373" s="18" t="s">
        <v>84</v>
      </c>
      <c r="BK373" s="185">
        <f>ROUND(I373*H373,2)</f>
        <v>0</v>
      </c>
      <c r="BL373" s="18" t="s">
        <v>215</v>
      </c>
      <c r="BM373" s="184" t="s">
        <v>692</v>
      </c>
    </row>
    <row r="374" s="12" customFormat="1" ht="22.8" customHeight="1">
      <c r="A374" s="12"/>
      <c r="B374" s="158"/>
      <c r="C374" s="12"/>
      <c r="D374" s="159" t="s">
        <v>75</v>
      </c>
      <c r="E374" s="169" t="s">
        <v>693</v>
      </c>
      <c r="F374" s="169" t="s">
        <v>694</v>
      </c>
      <c r="G374" s="12"/>
      <c r="H374" s="12"/>
      <c r="I374" s="161"/>
      <c r="J374" s="170">
        <f>BK374</f>
        <v>0</v>
      </c>
      <c r="K374" s="12"/>
      <c r="L374" s="158"/>
      <c r="M374" s="163"/>
      <c r="N374" s="164"/>
      <c r="O374" s="164"/>
      <c r="P374" s="165">
        <f>SUM(P375:P387)</f>
        <v>0</v>
      </c>
      <c r="Q374" s="164"/>
      <c r="R374" s="165">
        <f>SUM(R375:R387)</f>
        <v>0.07156881000000001</v>
      </c>
      <c r="S374" s="164"/>
      <c r="T374" s="166">
        <f>SUM(T375:T387)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159" t="s">
        <v>86</v>
      </c>
      <c r="AT374" s="167" t="s">
        <v>75</v>
      </c>
      <c r="AU374" s="167" t="s">
        <v>84</v>
      </c>
      <c r="AY374" s="159" t="s">
        <v>134</v>
      </c>
      <c r="BK374" s="168">
        <f>SUM(BK375:BK387)</f>
        <v>0</v>
      </c>
    </row>
    <row r="375" s="2" customFormat="1" ht="16.30189" customHeight="1">
      <c r="A375" s="37"/>
      <c r="B375" s="171"/>
      <c r="C375" s="172" t="s">
        <v>695</v>
      </c>
      <c r="D375" s="172" t="s">
        <v>136</v>
      </c>
      <c r="E375" s="173" t="s">
        <v>696</v>
      </c>
      <c r="F375" s="174" t="s">
        <v>697</v>
      </c>
      <c r="G375" s="175" t="s">
        <v>139</v>
      </c>
      <c r="H375" s="176">
        <v>95.304000000000002</v>
      </c>
      <c r="I375" s="177"/>
      <c r="J375" s="178">
        <f>ROUND(I375*H375,2)</f>
        <v>0</v>
      </c>
      <c r="K375" s="179"/>
      <c r="L375" s="38"/>
      <c r="M375" s="180" t="s">
        <v>1</v>
      </c>
      <c r="N375" s="181" t="s">
        <v>41</v>
      </c>
      <c r="O375" s="76"/>
      <c r="P375" s="182">
        <f>O375*H375</f>
        <v>0</v>
      </c>
      <c r="Q375" s="182">
        <v>0.00025000000000000001</v>
      </c>
      <c r="R375" s="182">
        <f>Q375*H375</f>
        <v>0.023826</v>
      </c>
      <c r="S375" s="182">
        <v>0</v>
      </c>
      <c r="T375" s="183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4" t="s">
        <v>215</v>
      </c>
      <c r="AT375" s="184" t="s">
        <v>136</v>
      </c>
      <c r="AU375" s="184" t="s">
        <v>86</v>
      </c>
      <c r="AY375" s="18" t="s">
        <v>134</v>
      </c>
      <c r="BE375" s="185">
        <f>IF(N375="základní",J375,0)</f>
        <v>0</v>
      </c>
      <c r="BF375" s="185">
        <f>IF(N375="snížená",J375,0)</f>
        <v>0</v>
      </c>
      <c r="BG375" s="185">
        <f>IF(N375="zákl. přenesená",J375,0)</f>
        <v>0</v>
      </c>
      <c r="BH375" s="185">
        <f>IF(N375="sníž. přenesená",J375,0)</f>
        <v>0</v>
      </c>
      <c r="BI375" s="185">
        <f>IF(N375="nulová",J375,0)</f>
        <v>0</v>
      </c>
      <c r="BJ375" s="18" t="s">
        <v>84</v>
      </c>
      <c r="BK375" s="185">
        <f>ROUND(I375*H375,2)</f>
        <v>0</v>
      </c>
      <c r="BL375" s="18" t="s">
        <v>215</v>
      </c>
      <c r="BM375" s="184" t="s">
        <v>698</v>
      </c>
    </row>
    <row r="376" s="13" customFormat="1">
      <c r="A376" s="13"/>
      <c r="B376" s="186"/>
      <c r="C376" s="13"/>
      <c r="D376" s="187" t="s">
        <v>142</v>
      </c>
      <c r="E376" s="188" t="s">
        <v>1</v>
      </c>
      <c r="F376" s="189" t="s">
        <v>699</v>
      </c>
      <c r="G376" s="13"/>
      <c r="H376" s="190">
        <v>95.304000000000002</v>
      </c>
      <c r="I376" s="191"/>
      <c r="J376" s="13"/>
      <c r="K376" s="13"/>
      <c r="L376" s="186"/>
      <c r="M376" s="192"/>
      <c r="N376" s="193"/>
      <c r="O376" s="193"/>
      <c r="P376" s="193"/>
      <c r="Q376" s="193"/>
      <c r="R376" s="193"/>
      <c r="S376" s="193"/>
      <c r="T376" s="19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8" t="s">
        <v>142</v>
      </c>
      <c r="AU376" s="188" t="s">
        <v>86</v>
      </c>
      <c r="AV376" s="13" t="s">
        <v>86</v>
      </c>
      <c r="AW376" s="13" t="s">
        <v>32</v>
      </c>
      <c r="AX376" s="13" t="s">
        <v>84</v>
      </c>
      <c r="AY376" s="188" t="s">
        <v>134</v>
      </c>
    </row>
    <row r="377" s="2" customFormat="1" ht="16.30189" customHeight="1">
      <c r="A377" s="37"/>
      <c r="B377" s="171"/>
      <c r="C377" s="172" t="s">
        <v>700</v>
      </c>
      <c r="D377" s="172" t="s">
        <v>136</v>
      </c>
      <c r="E377" s="173" t="s">
        <v>701</v>
      </c>
      <c r="F377" s="174" t="s">
        <v>702</v>
      </c>
      <c r="G377" s="175" t="s">
        <v>139</v>
      </c>
      <c r="H377" s="176">
        <v>192.417</v>
      </c>
      <c r="I377" s="177"/>
      <c r="J377" s="178">
        <f>ROUND(I377*H377,2)</f>
        <v>0</v>
      </c>
      <c r="K377" s="179"/>
      <c r="L377" s="38"/>
      <c r="M377" s="180" t="s">
        <v>1</v>
      </c>
      <c r="N377" s="181" t="s">
        <v>41</v>
      </c>
      <c r="O377" s="76"/>
      <c r="P377" s="182">
        <f>O377*H377</f>
        <v>0</v>
      </c>
      <c r="Q377" s="182">
        <v>0.00021000000000000001</v>
      </c>
      <c r="R377" s="182">
        <f>Q377*H377</f>
        <v>0.040407570000000004</v>
      </c>
      <c r="S377" s="182">
        <v>0</v>
      </c>
      <c r="T377" s="183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84" t="s">
        <v>215</v>
      </c>
      <c r="AT377" s="184" t="s">
        <v>136</v>
      </c>
      <c r="AU377" s="184" t="s">
        <v>86</v>
      </c>
      <c r="AY377" s="18" t="s">
        <v>134</v>
      </c>
      <c r="BE377" s="185">
        <f>IF(N377="základní",J377,0)</f>
        <v>0</v>
      </c>
      <c r="BF377" s="185">
        <f>IF(N377="snížená",J377,0)</f>
        <v>0</v>
      </c>
      <c r="BG377" s="185">
        <f>IF(N377="zákl. přenesená",J377,0)</f>
        <v>0</v>
      </c>
      <c r="BH377" s="185">
        <f>IF(N377="sníž. přenesená",J377,0)</f>
        <v>0</v>
      </c>
      <c r="BI377" s="185">
        <f>IF(N377="nulová",J377,0)</f>
        <v>0</v>
      </c>
      <c r="BJ377" s="18" t="s">
        <v>84</v>
      </c>
      <c r="BK377" s="185">
        <f>ROUND(I377*H377,2)</f>
        <v>0</v>
      </c>
      <c r="BL377" s="18" t="s">
        <v>215</v>
      </c>
      <c r="BM377" s="184" t="s">
        <v>703</v>
      </c>
    </row>
    <row r="378" s="13" customFormat="1">
      <c r="A378" s="13"/>
      <c r="B378" s="186"/>
      <c r="C378" s="13"/>
      <c r="D378" s="187" t="s">
        <v>142</v>
      </c>
      <c r="E378" s="188" t="s">
        <v>1</v>
      </c>
      <c r="F378" s="189" t="s">
        <v>704</v>
      </c>
      <c r="G378" s="13"/>
      <c r="H378" s="190">
        <v>18.212</v>
      </c>
      <c r="I378" s="191"/>
      <c r="J378" s="13"/>
      <c r="K378" s="13"/>
      <c r="L378" s="186"/>
      <c r="M378" s="192"/>
      <c r="N378" s="193"/>
      <c r="O378" s="193"/>
      <c r="P378" s="193"/>
      <c r="Q378" s="193"/>
      <c r="R378" s="193"/>
      <c r="S378" s="193"/>
      <c r="T378" s="19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8" t="s">
        <v>142</v>
      </c>
      <c r="AU378" s="188" t="s">
        <v>86</v>
      </c>
      <c r="AV378" s="13" t="s">
        <v>86</v>
      </c>
      <c r="AW378" s="13" t="s">
        <v>32</v>
      </c>
      <c r="AX378" s="13" t="s">
        <v>76</v>
      </c>
      <c r="AY378" s="188" t="s">
        <v>134</v>
      </c>
    </row>
    <row r="379" s="13" customFormat="1">
      <c r="A379" s="13"/>
      <c r="B379" s="186"/>
      <c r="C379" s="13"/>
      <c r="D379" s="187" t="s">
        <v>142</v>
      </c>
      <c r="E379" s="188" t="s">
        <v>1</v>
      </c>
      <c r="F379" s="189" t="s">
        <v>705</v>
      </c>
      <c r="G379" s="13"/>
      <c r="H379" s="190">
        <v>5.1299999999999999</v>
      </c>
      <c r="I379" s="191"/>
      <c r="J379" s="13"/>
      <c r="K379" s="13"/>
      <c r="L379" s="186"/>
      <c r="M379" s="192"/>
      <c r="N379" s="193"/>
      <c r="O379" s="193"/>
      <c r="P379" s="193"/>
      <c r="Q379" s="193"/>
      <c r="R379" s="193"/>
      <c r="S379" s="193"/>
      <c r="T379" s="19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88" t="s">
        <v>142</v>
      </c>
      <c r="AU379" s="188" t="s">
        <v>86</v>
      </c>
      <c r="AV379" s="13" t="s">
        <v>86</v>
      </c>
      <c r="AW379" s="13" t="s">
        <v>32</v>
      </c>
      <c r="AX379" s="13" t="s">
        <v>76</v>
      </c>
      <c r="AY379" s="188" t="s">
        <v>134</v>
      </c>
    </row>
    <row r="380" s="13" customFormat="1">
      <c r="A380" s="13"/>
      <c r="B380" s="186"/>
      <c r="C380" s="13"/>
      <c r="D380" s="187" t="s">
        <v>142</v>
      </c>
      <c r="E380" s="188" t="s">
        <v>1</v>
      </c>
      <c r="F380" s="189" t="s">
        <v>706</v>
      </c>
      <c r="G380" s="13"/>
      <c r="H380" s="190">
        <v>12.25</v>
      </c>
      <c r="I380" s="191"/>
      <c r="J380" s="13"/>
      <c r="K380" s="13"/>
      <c r="L380" s="186"/>
      <c r="M380" s="192"/>
      <c r="N380" s="193"/>
      <c r="O380" s="193"/>
      <c r="P380" s="193"/>
      <c r="Q380" s="193"/>
      <c r="R380" s="193"/>
      <c r="S380" s="193"/>
      <c r="T380" s="19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8" t="s">
        <v>142</v>
      </c>
      <c r="AU380" s="188" t="s">
        <v>86</v>
      </c>
      <c r="AV380" s="13" t="s">
        <v>86</v>
      </c>
      <c r="AW380" s="13" t="s">
        <v>32</v>
      </c>
      <c r="AX380" s="13" t="s">
        <v>76</v>
      </c>
      <c r="AY380" s="188" t="s">
        <v>134</v>
      </c>
    </row>
    <row r="381" s="13" customFormat="1">
      <c r="A381" s="13"/>
      <c r="B381" s="186"/>
      <c r="C381" s="13"/>
      <c r="D381" s="187" t="s">
        <v>142</v>
      </c>
      <c r="E381" s="188" t="s">
        <v>1</v>
      </c>
      <c r="F381" s="189" t="s">
        <v>707</v>
      </c>
      <c r="G381" s="13"/>
      <c r="H381" s="190">
        <v>156.82499999999999</v>
      </c>
      <c r="I381" s="191"/>
      <c r="J381" s="13"/>
      <c r="K381" s="13"/>
      <c r="L381" s="186"/>
      <c r="M381" s="192"/>
      <c r="N381" s="193"/>
      <c r="O381" s="193"/>
      <c r="P381" s="193"/>
      <c r="Q381" s="193"/>
      <c r="R381" s="193"/>
      <c r="S381" s="193"/>
      <c r="T381" s="19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8" t="s">
        <v>142</v>
      </c>
      <c r="AU381" s="188" t="s">
        <v>86</v>
      </c>
      <c r="AV381" s="13" t="s">
        <v>86</v>
      </c>
      <c r="AW381" s="13" t="s">
        <v>32</v>
      </c>
      <c r="AX381" s="13" t="s">
        <v>76</v>
      </c>
      <c r="AY381" s="188" t="s">
        <v>134</v>
      </c>
    </row>
    <row r="382" s="14" customFormat="1">
      <c r="A382" s="14"/>
      <c r="B382" s="195"/>
      <c r="C382" s="14"/>
      <c r="D382" s="187" t="s">
        <v>142</v>
      </c>
      <c r="E382" s="196" t="s">
        <v>1</v>
      </c>
      <c r="F382" s="197" t="s">
        <v>173</v>
      </c>
      <c r="G382" s="14"/>
      <c r="H382" s="198">
        <v>192.41699999999997</v>
      </c>
      <c r="I382" s="199"/>
      <c r="J382" s="14"/>
      <c r="K382" s="14"/>
      <c r="L382" s="195"/>
      <c r="M382" s="200"/>
      <c r="N382" s="201"/>
      <c r="O382" s="201"/>
      <c r="P382" s="201"/>
      <c r="Q382" s="201"/>
      <c r="R382" s="201"/>
      <c r="S382" s="201"/>
      <c r="T382" s="20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196" t="s">
        <v>142</v>
      </c>
      <c r="AU382" s="196" t="s">
        <v>86</v>
      </c>
      <c r="AV382" s="14" t="s">
        <v>140</v>
      </c>
      <c r="AW382" s="14" t="s">
        <v>32</v>
      </c>
      <c r="AX382" s="14" t="s">
        <v>84</v>
      </c>
      <c r="AY382" s="196" t="s">
        <v>134</v>
      </c>
    </row>
    <row r="383" s="2" customFormat="1" ht="16.30189" customHeight="1">
      <c r="A383" s="37"/>
      <c r="B383" s="171"/>
      <c r="C383" s="172" t="s">
        <v>708</v>
      </c>
      <c r="D383" s="172" t="s">
        <v>136</v>
      </c>
      <c r="E383" s="173" t="s">
        <v>709</v>
      </c>
      <c r="F383" s="174" t="s">
        <v>710</v>
      </c>
      <c r="G383" s="175" t="s">
        <v>139</v>
      </c>
      <c r="H383" s="176">
        <v>22.228000000000002</v>
      </c>
      <c r="I383" s="177"/>
      <c r="J383" s="178">
        <f>ROUND(I383*H383,2)</f>
        <v>0</v>
      </c>
      <c r="K383" s="179"/>
      <c r="L383" s="38"/>
      <c r="M383" s="180" t="s">
        <v>1</v>
      </c>
      <c r="N383" s="181" t="s">
        <v>41</v>
      </c>
      <c r="O383" s="76"/>
      <c r="P383" s="182">
        <f>O383*H383</f>
        <v>0</v>
      </c>
      <c r="Q383" s="182">
        <v>0.00033</v>
      </c>
      <c r="R383" s="182">
        <f>Q383*H383</f>
        <v>0.0073352400000000007</v>
      </c>
      <c r="S383" s="182">
        <v>0</v>
      </c>
      <c r="T383" s="183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84" t="s">
        <v>215</v>
      </c>
      <c r="AT383" s="184" t="s">
        <v>136</v>
      </c>
      <c r="AU383" s="184" t="s">
        <v>86</v>
      </c>
      <c r="AY383" s="18" t="s">
        <v>134</v>
      </c>
      <c r="BE383" s="185">
        <f>IF(N383="základní",J383,0)</f>
        <v>0</v>
      </c>
      <c r="BF383" s="185">
        <f>IF(N383="snížená",J383,0)</f>
        <v>0</v>
      </c>
      <c r="BG383" s="185">
        <f>IF(N383="zákl. přenesená",J383,0)</f>
        <v>0</v>
      </c>
      <c r="BH383" s="185">
        <f>IF(N383="sníž. přenesená",J383,0)</f>
        <v>0</v>
      </c>
      <c r="BI383" s="185">
        <f>IF(N383="nulová",J383,0)</f>
        <v>0</v>
      </c>
      <c r="BJ383" s="18" t="s">
        <v>84</v>
      </c>
      <c r="BK383" s="185">
        <f>ROUND(I383*H383,2)</f>
        <v>0</v>
      </c>
      <c r="BL383" s="18" t="s">
        <v>215</v>
      </c>
      <c r="BM383" s="184" t="s">
        <v>711</v>
      </c>
    </row>
    <row r="384" s="13" customFormat="1">
      <c r="A384" s="13"/>
      <c r="B384" s="186"/>
      <c r="C384" s="13"/>
      <c r="D384" s="187" t="s">
        <v>142</v>
      </c>
      <c r="E384" s="188" t="s">
        <v>1</v>
      </c>
      <c r="F384" s="189" t="s">
        <v>712</v>
      </c>
      <c r="G384" s="13"/>
      <c r="H384" s="190">
        <v>9.5399999999999991</v>
      </c>
      <c r="I384" s="191"/>
      <c r="J384" s="13"/>
      <c r="K384" s="13"/>
      <c r="L384" s="186"/>
      <c r="M384" s="192"/>
      <c r="N384" s="193"/>
      <c r="O384" s="193"/>
      <c r="P384" s="193"/>
      <c r="Q384" s="193"/>
      <c r="R384" s="193"/>
      <c r="S384" s="193"/>
      <c r="T384" s="19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8" t="s">
        <v>142</v>
      </c>
      <c r="AU384" s="188" t="s">
        <v>86</v>
      </c>
      <c r="AV384" s="13" t="s">
        <v>86</v>
      </c>
      <c r="AW384" s="13" t="s">
        <v>32</v>
      </c>
      <c r="AX384" s="13" t="s">
        <v>76</v>
      </c>
      <c r="AY384" s="188" t="s">
        <v>134</v>
      </c>
    </row>
    <row r="385" s="13" customFormat="1">
      <c r="A385" s="13"/>
      <c r="B385" s="186"/>
      <c r="C385" s="13"/>
      <c r="D385" s="187" t="s">
        <v>142</v>
      </c>
      <c r="E385" s="188" t="s">
        <v>1</v>
      </c>
      <c r="F385" s="189" t="s">
        <v>398</v>
      </c>
      <c r="G385" s="13"/>
      <c r="H385" s="190">
        <v>5.5</v>
      </c>
      <c r="I385" s="191"/>
      <c r="J385" s="13"/>
      <c r="K385" s="13"/>
      <c r="L385" s="186"/>
      <c r="M385" s="192"/>
      <c r="N385" s="193"/>
      <c r="O385" s="193"/>
      <c r="P385" s="193"/>
      <c r="Q385" s="193"/>
      <c r="R385" s="193"/>
      <c r="S385" s="193"/>
      <c r="T385" s="19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88" t="s">
        <v>142</v>
      </c>
      <c r="AU385" s="188" t="s">
        <v>86</v>
      </c>
      <c r="AV385" s="13" t="s">
        <v>86</v>
      </c>
      <c r="AW385" s="13" t="s">
        <v>32</v>
      </c>
      <c r="AX385" s="13" t="s">
        <v>76</v>
      </c>
      <c r="AY385" s="188" t="s">
        <v>134</v>
      </c>
    </row>
    <row r="386" s="13" customFormat="1">
      <c r="A386" s="13"/>
      <c r="B386" s="186"/>
      <c r="C386" s="13"/>
      <c r="D386" s="187" t="s">
        <v>142</v>
      </c>
      <c r="E386" s="188" t="s">
        <v>1</v>
      </c>
      <c r="F386" s="189" t="s">
        <v>439</v>
      </c>
      <c r="G386" s="13"/>
      <c r="H386" s="190">
        <v>7.1879999999999997</v>
      </c>
      <c r="I386" s="191"/>
      <c r="J386" s="13"/>
      <c r="K386" s="13"/>
      <c r="L386" s="186"/>
      <c r="M386" s="192"/>
      <c r="N386" s="193"/>
      <c r="O386" s="193"/>
      <c r="P386" s="193"/>
      <c r="Q386" s="193"/>
      <c r="R386" s="193"/>
      <c r="S386" s="193"/>
      <c r="T386" s="19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8" t="s">
        <v>142</v>
      </c>
      <c r="AU386" s="188" t="s">
        <v>86</v>
      </c>
      <c r="AV386" s="13" t="s">
        <v>86</v>
      </c>
      <c r="AW386" s="13" t="s">
        <v>32</v>
      </c>
      <c r="AX386" s="13" t="s">
        <v>76</v>
      </c>
      <c r="AY386" s="188" t="s">
        <v>134</v>
      </c>
    </row>
    <row r="387" s="14" customFormat="1">
      <c r="A387" s="14"/>
      <c r="B387" s="195"/>
      <c r="C387" s="14"/>
      <c r="D387" s="187" t="s">
        <v>142</v>
      </c>
      <c r="E387" s="196" t="s">
        <v>1</v>
      </c>
      <c r="F387" s="197" t="s">
        <v>173</v>
      </c>
      <c r="G387" s="14"/>
      <c r="H387" s="198">
        <v>22.227999999999998</v>
      </c>
      <c r="I387" s="199"/>
      <c r="J387" s="14"/>
      <c r="K387" s="14"/>
      <c r="L387" s="195"/>
      <c r="M387" s="222"/>
      <c r="N387" s="223"/>
      <c r="O387" s="223"/>
      <c r="P387" s="223"/>
      <c r="Q387" s="223"/>
      <c r="R387" s="223"/>
      <c r="S387" s="223"/>
      <c r="T387" s="22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6" t="s">
        <v>142</v>
      </c>
      <c r="AU387" s="196" t="s">
        <v>86</v>
      </c>
      <c r="AV387" s="14" t="s">
        <v>140</v>
      </c>
      <c r="AW387" s="14" t="s">
        <v>32</v>
      </c>
      <c r="AX387" s="14" t="s">
        <v>84</v>
      </c>
      <c r="AY387" s="196" t="s">
        <v>134</v>
      </c>
    </row>
    <row r="388" s="2" customFormat="1" ht="6.96" customHeight="1">
      <c r="A388" s="37"/>
      <c r="B388" s="59"/>
      <c r="C388" s="60"/>
      <c r="D388" s="60"/>
      <c r="E388" s="60"/>
      <c r="F388" s="60"/>
      <c r="G388" s="60"/>
      <c r="H388" s="60"/>
      <c r="I388" s="60"/>
      <c r="J388" s="60"/>
      <c r="K388" s="60"/>
      <c r="L388" s="38"/>
      <c r="M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</row>
  </sheetData>
  <autoFilter ref="C132:K387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95.43359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30189" customHeight="1">
      <c r="B7" s="21"/>
      <c r="E7" s="120" t="str">
        <f>'Rekapitulace stavby'!K6</f>
        <v>Zastřešení jeviště - Park Osmička, Lovosice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30189" customHeight="1">
      <c r="A9" s="37"/>
      <c r="B9" s="38"/>
      <c r="C9" s="37"/>
      <c r="D9" s="37"/>
      <c r="E9" s="66" t="s">
        <v>713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6. 10. 2025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96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30189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ROUND(J122,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ROUND((SUM(BE122:BE165)),  2)</f>
        <v>0</v>
      </c>
      <c r="G33" s="37"/>
      <c r="H33" s="37"/>
      <c r="I33" s="127">
        <v>0.20999999999999999</v>
      </c>
      <c r="J33" s="126">
        <f>ROUND(((SUM(BE122:BE165))*I33),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ROUND((SUM(BF122:BF165)),  2)</f>
        <v>0</v>
      </c>
      <c r="G34" s="37"/>
      <c r="H34" s="37"/>
      <c r="I34" s="127">
        <v>0.12</v>
      </c>
      <c r="J34" s="126">
        <f>ROUND(((SUM(BF122:BF165))*I34),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ROUND((SUM(BG122:BG165)),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ROUND((SUM(BH122:BH165)),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ROUND((SUM(BI122:BI165)),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30189" customHeight="1">
      <c r="A85" s="37"/>
      <c r="B85" s="38"/>
      <c r="C85" s="37"/>
      <c r="D85" s="37"/>
      <c r="E85" s="120" t="str">
        <f>E7</f>
        <v>Zastřešení jeviště - Park Osmička, Lovosice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30189" customHeight="1">
      <c r="A87" s="37"/>
      <c r="B87" s="38"/>
      <c r="C87" s="37"/>
      <c r="D87" s="37"/>
      <c r="E87" s="66" t="str">
        <f>E9</f>
        <v>02 - Silnoproud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6. 10. 2025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4.81509" customHeight="1">
      <c r="A91" s="37"/>
      <c r="B91" s="38"/>
      <c r="C91" s="31" t="s">
        <v>24</v>
      </c>
      <c r="D91" s="37"/>
      <c r="E91" s="37"/>
      <c r="F91" s="26" t="str">
        <f>E15</f>
        <v>Město Lovosice</v>
      </c>
      <c r="G91" s="37"/>
      <c r="H91" s="37"/>
      <c r="I91" s="31" t="s">
        <v>30</v>
      </c>
      <c r="J91" s="35" t="str">
        <f>E21</f>
        <v>LINE architektura s.r.o. Praha 9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30566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Šimková Dita, K.Vary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98</v>
      </c>
      <c r="D94" s="128"/>
      <c r="E94" s="128"/>
      <c r="F94" s="128"/>
      <c r="G94" s="128"/>
      <c r="H94" s="128"/>
      <c r="I94" s="128"/>
      <c r="J94" s="137" t="s">
        <v>99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100</v>
      </c>
      <c r="D96" s="37"/>
      <c r="E96" s="37"/>
      <c r="F96" s="37"/>
      <c r="G96" s="37"/>
      <c r="H96" s="37"/>
      <c r="I96" s="37"/>
      <c r="J96" s="95">
        <f>J122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39"/>
      <c r="C97" s="9"/>
      <c r="D97" s="140" t="s">
        <v>714</v>
      </c>
      <c r="E97" s="141"/>
      <c r="F97" s="141"/>
      <c r="G97" s="141"/>
      <c r="H97" s="141"/>
      <c r="I97" s="141"/>
      <c r="J97" s="142">
        <f>J123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39"/>
      <c r="C98" s="9"/>
      <c r="D98" s="140" t="s">
        <v>715</v>
      </c>
      <c r="E98" s="141"/>
      <c r="F98" s="141"/>
      <c r="G98" s="141"/>
      <c r="H98" s="141"/>
      <c r="I98" s="141"/>
      <c r="J98" s="142">
        <f>J125</f>
        <v>0</v>
      </c>
      <c r="K98" s="9"/>
      <c r="L98" s="13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39"/>
      <c r="C99" s="9"/>
      <c r="D99" s="140" t="s">
        <v>716</v>
      </c>
      <c r="E99" s="141"/>
      <c r="F99" s="141"/>
      <c r="G99" s="141"/>
      <c r="H99" s="141"/>
      <c r="I99" s="141"/>
      <c r="J99" s="142">
        <f>J133</f>
        <v>0</v>
      </c>
      <c r="K99" s="9"/>
      <c r="L99" s="13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39"/>
      <c r="C100" s="9"/>
      <c r="D100" s="140" t="s">
        <v>717</v>
      </c>
      <c r="E100" s="141"/>
      <c r="F100" s="141"/>
      <c r="G100" s="141"/>
      <c r="H100" s="141"/>
      <c r="I100" s="141"/>
      <c r="J100" s="142">
        <f>J143</f>
        <v>0</v>
      </c>
      <c r="K100" s="9"/>
      <c r="L100" s="13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9"/>
      <c r="C101" s="9"/>
      <c r="D101" s="140" t="s">
        <v>718</v>
      </c>
      <c r="E101" s="141"/>
      <c r="F101" s="141"/>
      <c r="G101" s="141"/>
      <c r="H101" s="141"/>
      <c r="I101" s="141"/>
      <c r="J101" s="142">
        <f>J155</f>
        <v>0</v>
      </c>
      <c r="K101" s="9"/>
      <c r="L101" s="13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39"/>
      <c r="C102" s="9"/>
      <c r="D102" s="140" t="s">
        <v>719</v>
      </c>
      <c r="E102" s="141"/>
      <c r="F102" s="141"/>
      <c r="G102" s="141"/>
      <c r="H102" s="141"/>
      <c r="I102" s="141"/>
      <c r="J102" s="142">
        <f>J158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119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30189" customHeight="1">
      <c r="A112" s="37"/>
      <c r="B112" s="38"/>
      <c r="C112" s="37"/>
      <c r="D112" s="37"/>
      <c r="E112" s="120" t="str">
        <f>E7</f>
        <v>Zastřešení jeviště - Park Osmička, Lovosice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94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30189" customHeight="1">
      <c r="A114" s="37"/>
      <c r="B114" s="38"/>
      <c r="C114" s="37"/>
      <c r="D114" s="37"/>
      <c r="E114" s="66" t="str">
        <f>E9</f>
        <v>02 - Silnoproud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F12</f>
        <v xml:space="preserve"> </v>
      </c>
      <c r="G116" s="37"/>
      <c r="H116" s="37"/>
      <c r="I116" s="31" t="s">
        <v>22</v>
      </c>
      <c r="J116" s="68" t="str">
        <f>IF(J12="","",J12)</f>
        <v>6. 10. 2025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81509" customHeight="1">
      <c r="A118" s="37"/>
      <c r="B118" s="38"/>
      <c r="C118" s="31" t="s">
        <v>24</v>
      </c>
      <c r="D118" s="37"/>
      <c r="E118" s="37"/>
      <c r="F118" s="26" t="str">
        <f>E15</f>
        <v>Město Lovosice</v>
      </c>
      <c r="G118" s="37"/>
      <c r="H118" s="37"/>
      <c r="I118" s="31" t="s">
        <v>30</v>
      </c>
      <c r="J118" s="35" t="str">
        <f>E21</f>
        <v>LINE architektura s.r.o. Praha 9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30566" customHeight="1">
      <c r="A119" s="37"/>
      <c r="B119" s="38"/>
      <c r="C119" s="31" t="s">
        <v>28</v>
      </c>
      <c r="D119" s="37"/>
      <c r="E119" s="37"/>
      <c r="F119" s="26" t="str">
        <f>IF(E18="","",E18)</f>
        <v>Vyplň údaj</v>
      </c>
      <c r="G119" s="37"/>
      <c r="H119" s="37"/>
      <c r="I119" s="31" t="s">
        <v>33</v>
      </c>
      <c r="J119" s="35" t="str">
        <f>E24</f>
        <v>Šimková Dita, K.Vary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47"/>
      <c r="B121" s="148"/>
      <c r="C121" s="149" t="s">
        <v>120</v>
      </c>
      <c r="D121" s="150" t="s">
        <v>61</v>
      </c>
      <c r="E121" s="150" t="s">
        <v>57</v>
      </c>
      <c r="F121" s="150" t="s">
        <v>58</v>
      </c>
      <c r="G121" s="150" t="s">
        <v>121</v>
      </c>
      <c r="H121" s="150" t="s">
        <v>122</v>
      </c>
      <c r="I121" s="150" t="s">
        <v>123</v>
      </c>
      <c r="J121" s="151" t="s">
        <v>99</v>
      </c>
      <c r="K121" s="152" t="s">
        <v>124</v>
      </c>
      <c r="L121" s="153"/>
      <c r="M121" s="85" t="s">
        <v>1</v>
      </c>
      <c r="N121" s="86" t="s">
        <v>40</v>
      </c>
      <c r="O121" s="86" t="s">
        <v>125</v>
      </c>
      <c r="P121" s="86" t="s">
        <v>126</v>
      </c>
      <c r="Q121" s="86" t="s">
        <v>127</v>
      </c>
      <c r="R121" s="86" t="s">
        <v>128</v>
      </c>
      <c r="S121" s="86" t="s">
        <v>129</v>
      </c>
      <c r="T121" s="87" t="s">
        <v>130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7"/>
      <c r="B122" s="38"/>
      <c r="C122" s="92" t="s">
        <v>131</v>
      </c>
      <c r="D122" s="37"/>
      <c r="E122" s="37"/>
      <c r="F122" s="37"/>
      <c r="G122" s="37"/>
      <c r="H122" s="37"/>
      <c r="I122" s="37"/>
      <c r="J122" s="154">
        <f>BK122</f>
        <v>0</v>
      </c>
      <c r="K122" s="37"/>
      <c r="L122" s="38"/>
      <c r="M122" s="88"/>
      <c r="N122" s="72"/>
      <c r="O122" s="89"/>
      <c r="P122" s="155">
        <f>P123+P125+P133+P143+P155+P158</f>
        <v>0</v>
      </c>
      <c r="Q122" s="89"/>
      <c r="R122" s="155">
        <f>R123+R125+R133+R143+R155+R158</f>
        <v>0</v>
      </c>
      <c r="S122" s="89"/>
      <c r="T122" s="156">
        <f>T123+T125+T133+T143+T155+T158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101</v>
      </c>
      <c r="BK122" s="157">
        <f>BK123+BK125+BK133+BK143+BK155+BK158</f>
        <v>0</v>
      </c>
    </row>
    <row r="123" s="12" customFormat="1" ht="25.92" customHeight="1">
      <c r="A123" s="12"/>
      <c r="B123" s="158"/>
      <c r="C123" s="12"/>
      <c r="D123" s="159" t="s">
        <v>75</v>
      </c>
      <c r="E123" s="160" t="s">
        <v>720</v>
      </c>
      <c r="F123" s="160" t="s">
        <v>721</v>
      </c>
      <c r="G123" s="12"/>
      <c r="H123" s="12"/>
      <c r="I123" s="161"/>
      <c r="J123" s="162">
        <f>BK123</f>
        <v>0</v>
      </c>
      <c r="K123" s="12"/>
      <c r="L123" s="158"/>
      <c r="M123" s="163"/>
      <c r="N123" s="164"/>
      <c r="O123" s="164"/>
      <c r="P123" s="165">
        <f>P124</f>
        <v>0</v>
      </c>
      <c r="Q123" s="164"/>
      <c r="R123" s="165">
        <f>R124</f>
        <v>0</v>
      </c>
      <c r="S123" s="164"/>
      <c r="T123" s="166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9" t="s">
        <v>84</v>
      </c>
      <c r="AT123" s="167" t="s">
        <v>75</v>
      </c>
      <c r="AU123" s="167" t="s">
        <v>76</v>
      </c>
      <c r="AY123" s="159" t="s">
        <v>134</v>
      </c>
      <c r="BK123" s="168">
        <f>BK124</f>
        <v>0</v>
      </c>
    </row>
    <row r="124" s="2" customFormat="1" ht="16.30189" customHeight="1">
      <c r="A124" s="37"/>
      <c r="B124" s="171"/>
      <c r="C124" s="203" t="s">
        <v>84</v>
      </c>
      <c r="D124" s="203" t="s">
        <v>216</v>
      </c>
      <c r="E124" s="204" t="s">
        <v>722</v>
      </c>
      <c r="F124" s="205" t="s">
        <v>723</v>
      </c>
      <c r="G124" s="206" t="s">
        <v>724</v>
      </c>
      <c r="H124" s="207">
        <v>1</v>
      </c>
      <c r="I124" s="208"/>
      <c r="J124" s="209">
        <f>ROUND(I124*H124,2)</f>
        <v>0</v>
      </c>
      <c r="K124" s="210"/>
      <c r="L124" s="211"/>
      <c r="M124" s="212" t="s">
        <v>1</v>
      </c>
      <c r="N124" s="213" t="s">
        <v>41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296</v>
      </c>
      <c r="AT124" s="184" t="s">
        <v>216</v>
      </c>
      <c r="AU124" s="184" t="s">
        <v>84</v>
      </c>
      <c r="AY124" s="18" t="s">
        <v>134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84</v>
      </c>
      <c r="BK124" s="185">
        <f>ROUND(I124*H124,2)</f>
        <v>0</v>
      </c>
      <c r="BL124" s="18" t="s">
        <v>215</v>
      </c>
      <c r="BM124" s="184" t="s">
        <v>725</v>
      </c>
    </row>
    <row r="125" s="12" customFormat="1" ht="25.92" customHeight="1">
      <c r="A125" s="12"/>
      <c r="B125" s="158"/>
      <c r="C125" s="12"/>
      <c r="D125" s="159" t="s">
        <v>75</v>
      </c>
      <c r="E125" s="160" t="s">
        <v>726</v>
      </c>
      <c r="F125" s="160" t="s">
        <v>727</v>
      </c>
      <c r="G125" s="12"/>
      <c r="H125" s="12"/>
      <c r="I125" s="161"/>
      <c r="J125" s="162">
        <f>BK125</f>
        <v>0</v>
      </c>
      <c r="K125" s="12"/>
      <c r="L125" s="158"/>
      <c r="M125" s="163"/>
      <c r="N125" s="164"/>
      <c r="O125" s="164"/>
      <c r="P125" s="165">
        <f>SUM(P126:P132)</f>
        <v>0</v>
      </c>
      <c r="Q125" s="164"/>
      <c r="R125" s="165">
        <f>SUM(R126:R132)</f>
        <v>0</v>
      </c>
      <c r="S125" s="164"/>
      <c r="T125" s="166">
        <f>SUM(T126:T132)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9" t="s">
        <v>84</v>
      </c>
      <c r="AT125" s="167" t="s">
        <v>75</v>
      </c>
      <c r="AU125" s="167" t="s">
        <v>76</v>
      </c>
      <c r="AY125" s="159" t="s">
        <v>134</v>
      </c>
      <c r="BK125" s="168">
        <f>SUM(BK126:BK132)</f>
        <v>0</v>
      </c>
    </row>
    <row r="126" s="2" customFormat="1" ht="16.30189" customHeight="1">
      <c r="A126" s="37"/>
      <c r="B126" s="171"/>
      <c r="C126" s="203" t="s">
        <v>86</v>
      </c>
      <c r="D126" s="203" t="s">
        <v>216</v>
      </c>
      <c r="E126" s="204" t="s">
        <v>728</v>
      </c>
      <c r="F126" s="205" t="s">
        <v>729</v>
      </c>
      <c r="G126" s="206" t="s">
        <v>431</v>
      </c>
      <c r="H126" s="207">
        <v>10</v>
      </c>
      <c r="I126" s="208"/>
      <c r="J126" s="209">
        <f>ROUND(I126*H126,2)</f>
        <v>0</v>
      </c>
      <c r="K126" s="210"/>
      <c r="L126" s="211"/>
      <c r="M126" s="212" t="s">
        <v>1</v>
      </c>
      <c r="N126" s="213" t="s">
        <v>41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296</v>
      </c>
      <c r="AT126" s="184" t="s">
        <v>216</v>
      </c>
      <c r="AU126" s="184" t="s">
        <v>84</v>
      </c>
      <c r="AY126" s="18" t="s">
        <v>134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84</v>
      </c>
      <c r="BK126" s="185">
        <f>ROUND(I126*H126,2)</f>
        <v>0</v>
      </c>
      <c r="BL126" s="18" t="s">
        <v>215</v>
      </c>
      <c r="BM126" s="184" t="s">
        <v>730</v>
      </c>
    </row>
    <row r="127" s="2" customFormat="1" ht="16.30189" customHeight="1">
      <c r="A127" s="37"/>
      <c r="B127" s="171"/>
      <c r="C127" s="203" t="s">
        <v>147</v>
      </c>
      <c r="D127" s="203" t="s">
        <v>216</v>
      </c>
      <c r="E127" s="204" t="s">
        <v>731</v>
      </c>
      <c r="F127" s="205" t="s">
        <v>732</v>
      </c>
      <c r="G127" s="206" t="s">
        <v>431</v>
      </c>
      <c r="H127" s="207">
        <v>90</v>
      </c>
      <c r="I127" s="208"/>
      <c r="J127" s="209">
        <f>ROUND(I127*H127,2)</f>
        <v>0</v>
      </c>
      <c r="K127" s="210"/>
      <c r="L127" s="211"/>
      <c r="M127" s="212" t="s">
        <v>1</v>
      </c>
      <c r="N127" s="213" t="s">
        <v>41</v>
      </c>
      <c r="O127" s="76"/>
      <c r="P127" s="182">
        <f>O127*H127</f>
        <v>0</v>
      </c>
      <c r="Q127" s="182">
        <v>0</v>
      </c>
      <c r="R127" s="182">
        <f>Q127*H127</f>
        <v>0</v>
      </c>
      <c r="S127" s="182">
        <v>0</v>
      </c>
      <c r="T127" s="18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4" t="s">
        <v>296</v>
      </c>
      <c r="AT127" s="184" t="s">
        <v>216</v>
      </c>
      <c r="AU127" s="184" t="s">
        <v>84</v>
      </c>
      <c r="AY127" s="18" t="s">
        <v>134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18" t="s">
        <v>84</v>
      </c>
      <c r="BK127" s="185">
        <f>ROUND(I127*H127,2)</f>
        <v>0</v>
      </c>
      <c r="BL127" s="18" t="s">
        <v>215</v>
      </c>
      <c r="BM127" s="184" t="s">
        <v>733</v>
      </c>
    </row>
    <row r="128" s="2" customFormat="1" ht="16.30189" customHeight="1">
      <c r="A128" s="37"/>
      <c r="B128" s="171"/>
      <c r="C128" s="203" t="s">
        <v>140</v>
      </c>
      <c r="D128" s="203" t="s">
        <v>216</v>
      </c>
      <c r="E128" s="204" t="s">
        <v>734</v>
      </c>
      <c r="F128" s="205" t="s">
        <v>735</v>
      </c>
      <c r="G128" s="206" t="s">
        <v>431</v>
      </c>
      <c r="H128" s="207">
        <v>40</v>
      </c>
      <c r="I128" s="208"/>
      <c r="J128" s="209">
        <f>ROUND(I128*H128,2)</f>
        <v>0</v>
      </c>
      <c r="K128" s="210"/>
      <c r="L128" s="211"/>
      <c r="M128" s="212" t="s">
        <v>1</v>
      </c>
      <c r="N128" s="213" t="s">
        <v>41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296</v>
      </c>
      <c r="AT128" s="184" t="s">
        <v>216</v>
      </c>
      <c r="AU128" s="184" t="s">
        <v>84</v>
      </c>
      <c r="AY128" s="18" t="s">
        <v>134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84</v>
      </c>
      <c r="BK128" s="185">
        <f>ROUND(I128*H128,2)</f>
        <v>0</v>
      </c>
      <c r="BL128" s="18" t="s">
        <v>215</v>
      </c>
      <c r="BM128" s="184" t="s">
        <v>736</v>
      </c>
    </row>
    <row r="129" s="2" customFormat="1" ht="16.30189" customHeight="1">
      <c r="A129" s="37"/>
      <c r="B129" s="171"/>
      <c r="C129" s="203" t="s">
        <v>157</v>
      </c>
      <c r="D129" s="203" t="s">
        <v>216</v>
      </c>
      <c r="E129" s="204" t="s">
        <v>737</v>
      </c>
      <c r="F129" s="205" t="s">
        <v>738</v>
      </c>
      <c r="G129" s="206" t="s">
        <v>431</v>
      </c>
      <c r="H129" s="207">
        <v>15</v>
      </c>
      <c r="I129" s="208"/>
      <c r="J129" s="209">
        <f>ROUND(I129*H129,2)</f>
        <v>0</v>
      </c>
      <c r="K129" s="210"/>
      <c r="L129" s="211"/>
      <c r="M129" s="212" t="s">
        <v>1</v>
      </c>
      <c r="N129" s="213" t="s">
        <v>41</v>
      </c>
      <c r="O129" s="76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4" t="s">
        <v>296</v>
      </c>
      <c r="AT129" s="184" t="s">
        <v>216</v>
      </c>
      <c r="AU129" s="184" t="s">
        <v>84</v>
      </c>
      <c r="AY129" s="18" t="s">
        <v>134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8" t="s">
        <v>84</v>
      </c>
      <c r="BK129" s="185">
        <f>ROUND(I129*H129,2)</f>
        <v>0</v>
      </c>
      <c r="BL129" s="18" t="s">
        <v>215</v>
      </c>
      <c r="BM129" s="184" t="s">
        <v>739</v>
      </c>
    </row>
    <row r="130" s="2" customFormat="1" ht="16.30189" customHeight="1">
      <c r="A130" s="37"/>
      <c r="B130" s="171"/>
      <c r="C130" s="203" t="s">
        <v>161</v>
      </c>
      <c r="D130" s="203" t="s">
        <v>216</v>
      </c>
      <c r="E130" s="204" t="s">
        <v>740</v>
      </c>
      <c r="F130" s="205" t="s">
        <v>741</v>
      </c>
      <c r="G130" s="206" t="s">
        <v>431</v>
      </c>
      <c r="H130" s="207">
        <v>4</v>
      </c>
      <c r="I130" s="208"/>
      <c r="J130" s="209">
        <f>ROUND(I130*H130,2)</f>
        <v>0</v>
      </c>
      <c r="K130" s="210"/>
      <c r="L130" s="211"/>
      <c r="M130" s="212" t="s">
        <v>1</v>
      </c>
      <c r="N130" s="213" t="s">
        <v>41</v>
      </c>
      <c r="O130" s="76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296</v>
      </c>
      <c r="AT130" s="184" t="s">
        <v>216</v>
      </c>
      <c r="AU130" s="184" t="s">
        <v>84</v>
      </c>
      <c r="AY130" s="18" t="s">
        <v>134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84</v>
      </c>
      <c r="BK130" s="185">
        <f>ROUND(I130*H130,2)</f>
        <v>0</v>
      </c>
      <c r="BL130" s="18" t="s">
        <v>215</v>
      </c>
      <c r="BM130" s="184" t="s">
        <v>742</v>
      </c>
    </row>
    <row r="131" s="2" customFormat="1" ht="16.30189" customHeight="1">
      <c r="A131" s="37"/>
      <c r="B131" s="171"/>
      <c r="C131" s="203" t="s">
        <v>167</v>
      </c>
      <c r="D131" s="203" t="s">
        <v>216</v>
      </c>
      <c r="E131" s="204" t="s">
        <v>743</v>
      </c>
      <c r="F131" s="205" t="s">
        <v>744</v>
      </c>
      <c r="G131" s="206" t="s">
        <v>431</v>
      </c>
      <c r="H131" s="207">
        <v>10</v>
      </c>
      <c r="I131" s="208"/>
      <c r="J131" s="209">
        <f>ROUND(I131*H131,2)</f>
        <v>0</v>
      </c>
      <c r="K131" s="210"/>
      <c r="L131" s="211"/>
      <c r="M131" s="212" t="s">
        <v>1</v>
      </c>
      <c r="N131" s="213" t="s">
        <v>41</v>
      </c>
      <c r="O131" s="76"/>
      <c r="P131" s="182">
        <f>O131*H131</f>
        <v>0</v>
      </c>
      <c r="Q131" s="182">
        <v>0</v>
      </c>
      <c r="R131" s="182">
        <f>Q131*H131</f>
        <v>0</v>
      </c>
      <c r="S131" s="182">
        <v>0</v>
      </c>
      <c r="T131" s="18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4" t="s">
        <v>296</v>
      </c>
      <c r="AT131" s="184" t="s">
        <v>216</v>
      </c>
      <c r="AU131" s="184" t="s">
        <v>84</v>
      </c>
      <c r="AY131" s="18" t="s">
        <v>134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18" t="s">
        <v>84</v>
      </c>
      <c r="BK131" s="185">
        <f>ROUND(I131*H131,2)</f>
        <v>0</v>
      </c>
      <c r="BL131" s="18" t="s">
        <v>215</v>
      </c>
      <c r="BM131" s="184" t="s">
        <v>745</v>
      </c>
    </row>
    <row r="132" s="2" customFormat="1" ht="16.30189" customHeight="1">
      <c r="A132" s="37"/>
      <c r="B132" s="171"/>
      <c r="C132" s="203" t="s">
        <v>174</v>
      </c>
      <c r="D132" s="203" t="s">
        <v>216</v>
      </c>
      <c r="E132" s="204" t="s">
        <v>746</v>
      </c>
      <c r="F132" s="205" t="s">
        <v>747</v>
      </c>
      <c r="G132" s="206" t="s">
        <v>431</v>
      </c>
      <c r="H132" s="207">
        <v>10</v>
      </c>
      <c r="I132" s="208"/>
      <c r="J132" s="209">
        <f>ROUND(I132*H132,2)</f>
        <v>0</v>
      </c>
      <c r="K132" s="210"/>
      <c r="L132" s="211"/>
      <c r="M132" s="212" t="s">
        <v>1</v>
      </c>
      <c r="N132" s="213" t="s">
        <v>41</v>
      </c>
      <c r="O132" s="76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4" t="s">
        <v>296</v>
      </c>
      <c r="AT132" s="184" t="s">
        <v>216</v>
      </c>
      <c r="AU132" s="184" t="s">
        <v>84</v>
      </c>
      <c r="AY132" s="18" t="s">
        <v>134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8" t="s">
        <v>84</v>
      </c>
      <c r="BK132" s="185">
        <f>ROUND(I132*H132,2)</f>
        <v>0</v>
      </c>
      <c r="BL132" s="18" t="s">
        <v>215</v>
      </c>
      <c r="BM132" s="184" t="s">
        <v>748</v>
      </c>
    </row>
    <row r="133" s="12" customFormat="1" ht="25.92" customHeight="1">
      <c r="A133" s="12"/>
      <c r="B133" s="158"/>
      <c r="C133" s="12"/>
      <c r="D133" s="159" t="s">
        <v>75</v>
      </c>
      <c r="E133" s="160" t="s">
        <v>749</v>
      </c>
      <c r="F133" s="160" t="s">
        <v>750</v>
      </c>
      <c r="G133" s="12"/>
      <c r="H133" s="12"/>
      <c r="I133" s="161"/>
      <c r="J133" s="162">
        <f>BK133</f>
        <v>0</v>
      </c>
      <c r="K133" s="12"/>
      <c r="L133" s="158"/>
      <c r="M133" s="163"/>
      <c r="N133" s="164"/>
      <c r="O133" s="164"/>
      <c r="P133" s="165">
        <f>SUM(P134:P142)</f>
        <v>0</v>
      </c>
      <c r="Q133" s="164"/>
      <c r="R133" s="165">
        <f>SUM(R134:R142)</f>
        <v>0</v>
      </c>
      <c r="S133" s="164"/>
      <c r="T133" s="166">
        <f>SUM(T134:T142)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9" t="s">
        <v>84</v>
      </c>
      <c r="AT133" s="167" t="s">
        <v>75</v>
      </c>
      <c r="AU133" s="167" t="s">
        <v>76</v>
      </c>
      <c r="AY133" s="159" t="s">
        <v>134</v>
      </c>
      <c r="BK133" s="168">
        <f>SUM(BK134:BK142)</f>
        <v>0</v>
      </c>
    </row>
    <row r="134" s="2" customFormat="1" ht="16.30189" customHeight="1">
      <c r="A134" s="37"/>
      <c r="B134" s="171"/>
      <c r="C134" s="203" t="s">
        <v>179</v>
      </c>
      <c r="D134" s="203" t="s">
        <v>216</v>
      </c>
      <c r="E134" s="204" t="s">
        <v>751</v>
      </c>
      <c r="F134" s="205" t="s">
        <v>752</v>
      </c>
      <c r="G134" s="206" t="s">
        <v>724</v>
      </c>
      <c r="H134" s="207">
        <v>2</v>
      </c>
      <c r="I134" s="208"/>
      <c r="J134" s="209">
        <f>ROUND(I134*H134,2)</f>
        <v>0</v>
      </c>
      <c r="K134" s="210"/>
      <c r="L134" s="211"/>
      <c r="M134" s="212" t="s">
        <v>1</v>
      </c>
      <c r="N134" s="213" t="s">
        <v>41</v>
      </c>
      <c r="O134" s="76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4" t="s">
        <v>296</v>
      </c>
      <c r="AT134" s="184" t="s">
        <v>216</v>
      </c>
      <c r="AU134" s="184" t="s">
        <v>84</v>
      </c>
      <c r="AY134" s="18" t="s">
        <v>134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8" t="s">
        <v>84</v>
      </c>
      <c r="BK134" s="185">
        <f>ROUND(I134*H134,2)</f>
        <v>0</v>
      </c>
      <c r="BL134" s="18" t="s">
        <v>215</v>
      </c>
      <c r="BM134" s="184" t="s">
        <v>753</v>
      </c>
    </row>
    <row r="135" s="2" customFormat="1" ht="16.30189" customHeight="1">
      <c r="A135" s="37"/>
      <c r="B135" s="171"/>
      <c r="C135" s="203" t="s">
        <v>184</v>
      </c>
      <c r="D135" s="203" t="s">
        <v>216</v>
      </c>
      <c r="E135" s="204" t="s">
        <v>754</v>
      </c>
      <c r="F135" s="205" t="s">
        <v>755</v>
      </c>
      <c r="G135" s="206" t="s">
        <v>724</v>
      </c>
      <c r="H135" s="207">
        <v>1</v>
      </c>
      <c r="I135" s="208"/>
      <c r="J135" s="209">
        <f>ROUND(I135*H135,2)</f>
        <v>0</v>
      </c>
      <c r="K135" s="210"/>
      <c r="L135" s="211"/>
      <c r="M135" s="212" t="s">
        <v>1</v>
      </c>
      <c r="N135" s="213" t="s">
        <v>41</v>
      </c>
      <c r="O135" s="76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4" t="s">
        <v>296</v>
      </c>
      <c r="AT135" s="184" t="s">
        <v>216</v>
      </c>
      <c r="AU135" s="184" t="s">
        <v>84</v>
      </c>
      <c r="AY135" s="18" t="s">
        <v>134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8" t="s">
        <v>84</v>
      </c>
      <c r="BK135" s="185">
        <f>ROUND(I135*H135,2)</f>
        <v>0</v>
      </c>
      <c r="BL135" s="18" t="s">
        <v>215</v>
      </c>
      <c r="BM135" s="184" t="s">
        <v>756</v>
      </c>
    </row>
    <row r="136" s="2" customFormat="1" ht="16.30189" customHeight="1">
      <c r="A136" s="37"/>
      <c r="B136" s="171"/>
      <c r="C136" s="203" t="s">
        <v>189</v>
      </c>
      <c r="D136" s="203" t="s">
        <v>216</v>
      </c>
      <c r="E136" s="204" t="s">
        <v>757</v>
      </c>
      <c r="F136" s="205" t="s">
        <v>758</v>
      </c>
      <c r="G136" s="206" t="s">
        <v>724</v>
      </c>
      <c r="H136" s="207">
        <v>2</v>
      </c>
      <c r="I136" s="208"/>
      <c r="J136" s="209">
        <f>ROUND(I136*H136,2)</f>
        <v>0</v>
      </c>
      <c r="K136" s="210"/>
      <c r="L136" s="211"/>
      <c r="M136" s="212" t="s">
        <v>1</v>
      </c>
      <c r="N136" s="213" t="s">
        <v>41</v>
      </c>
      <c r="O136" s="76"/>
      <c r="P136" s="182">
        <f>O136*H136</f>
        <v>0</v>
      </c>
      <c r="Q136" s="182">
        <v>0</v>
      </c>
      <c r="R136" s="182">
        <f>Q136*H136</f>
        <v>0</v>
      </c>
      <c r="S136" s="182">
        <v>0</v>
      </c>
      <c r="T136" s="18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4" t="s">
        <v>296</v>
      </c>
      <c r="AT136" s="184" t="s">
        <v>216</v>
      </c>
      <c r="AU136" s="184" t="s">
        <v>84</v>
      </c>
      <c r="AY136" s="18" t="s">
        <v>134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18" t="s">
        <v>84</v>
      </c>
      <c r="BK136" s="185">
        <f>ROUND(I136*H136,2)</f>
        <v>0</v>
      </c>
      <c r="BL136" s="18" t="s">
        <v>215</v>
      </c>
      <c r="BM136" s="184" t="s">
        <v>759</v>
      </c>
    </row>
    <row r="137" s="2" customFormat="1" ht="16.30189" customHeight="1">
      <c r="A137" s="37"/>
      <c r="B137" s="171"/>
      <c r="C137" s="203" t="s">
        <v>8</v>
      </c>
      <c r="D137" s="203" t="s">
        <v>216</v>
      </c>
      <c r="E137" s="204" t="s">
        <v>760</v>
      </c>
      <c r="F137" s="205" t="s">
        <v>761</v>
      </c>
      <c r="G137" s="206" t="s">
        <v>724</v>
      </c>
      <c r="H137" s="207">
        <v>4</v>
      </c>
      <c r="I137" s="208"/>
      <c r="J137" s="209">
        <f>ROUND(I137*H137,2)</f>
        <v>0</v>
      </c>
      <c r="K137" s="210"/>
      <c r="L137" s="211"/>
      <c r="M137" s="212" t="s">
        <v>1</v>
      </c>
      <c r="N137" s="213" t="s">
        <v>41</v>
      </c>
      <c r="O137" s="76"/>
      <c r="P137" s="182">
        <f>O137*H137</f>
        <v>0</v>
      </c>
      <c r="Q137" s="182">
        <v>0</v>
      </c>
      <c r="R137" s="182">
        <f>Q137*H137</f>
        <v>0</v>
      </c>
      <c r="S137" s="182">
        <v>0</v>
      </c>
      <c r="T137" s="18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4" t="s">
        <v>296</v>
      </c>
      <c r="AT137" s="184" t="s">
        <v>216</v>
      </c>
      <c r="AU137" s="184" t="s">
        <v>84</v>
      </c>
      <c r="AY137" s="18" t="s">
        <v>134</v>
      </c>
      <c r="BE137" s="185">
        <f>IF(N137="základní",J137,0)</f>
        <v>0</v>
      </c>
      <c r="BF137" s="185">
        <f>IF(N137="snížená",J137,0)</f>
        <v>0</v>
      </c>
      <c r="BG137" s="185">
        <f>IF(N137="zákl. přenesená",J137,0)</f>
        <v>0</v>
      </c>
      <c r="BH137" s="185">
        <f>IF(N137="sníž. přenesená",J137,0)</f>
        <v>0</v>
      </c>
      <c r="BI137" s="185">
        <f>IF(N137="nulová",J137,0)</f>
        <v>0</v>
      </c>
      <c r="BJ137" s="18" t="s">
        <v>84</v>
      </c>
      <c r="BK137" s="185">
        <f>ROUND(I137*H137,2)</f>
        <v>0</v>
      </c>
      <c r="BL137" s="18" t="s">
        <v>215</v>
      </c>
      <c r="BM137" s="184" t="s">
        <v>762</v>
      </c>
    </row>
    <row r="138" s="2" customFormat="1" ht="16.30189" customHeight="1">
      <c r="A138" s="37"/>
      <c r="B138" s="171"/>
      <c r="C138" s="203" t="s">
        <v>197</v>
      </c>
      <c r="D138" s="203" t="s">
        <v>216</v>
      </c>
      <c r="E138" s="204" t="s">
        <v>763</v>
      </c>
      <c r="F138" s="205" t="s">
        <v>764</v>
      </c>
      <c r="G138" s="206" t="s">
        <v>724</v>
      </c>
      <c r="H138" s="207">
        <v>10</v>
      </c>
      <c r="I138" s="208"/>
      <c r="J138" s="209">
        <f>ROUND(I138*H138,2)</f>
        <v>0</v>
      </c>
      <c r="K138" s="210"/>
      <c r="L138" s="211"/>
      <c r="M138" s="212" t="s">
        <v>1</v>
      </c>
      <c r="N138" s="213" t="s">
        <v>41</v>
      </c>
      <c r="O138" s="76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4" t="s">
        <v>296</v>
      </c>
      <c r="AT138" s="184" t="s">
        <v>216</v>
      </c>
      <c r="AU138" s="184" t="s">
        <v>84</v>
      </c>
      <c r="AY138" s="18" t="s">
        <v>134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8" t="s">
        <v>84</v>
      </c>
      <c r="BK138" s="185">
        <f>ROUND(I138*H138,2)</f>
        <v>0</v>
      </c>
      <c r="BL138" s="18" t="s">
        <v>215</v>
      </c>
      <c r="BM138" s="184" t="s">
        <v>765</v>
      </c>
    </row>
    <row r="139" s="2" customFormat="1" ht="16.30189" customHeight="1">
      <c r="A139" s="37"/>
      <c r="B139" s="171"/>
      <c r="C139" s="203" t="s">
        <v>203</v>
      </c>
      <c r="D139" s="203" t="s">
        <v>216</v>
      </c>
      <c r="E139" s="204" t="s">
        <v>766</v>
      </c>
      <c r="F139" s="205" t="s">
        <v>767</v>
      </c>
      <c r="G139" s="206" t="s">
        <v>724</v>
      </c>
      <c r="H139" s="207">
        <v>4</v>
      </c>
      <c r="I139" s="208"/>
      <c r="J139" s="209">
        <f>ROUND(I139*H139,2)</f>
        <v>0</v>
      </c>
      <c r="K139" s="210"/>
      <c r="L139" s="211"/>
      <c r="M139" s="212" t="s">
        <v>1</v>
      </c>
      <c r="N139" s="213" t="s">
        <v>41</v>
      </c>
      <c r="O139" s="76"/>
      <c r="P139" s="182">
        <f>O139*H139</f>
        <v>0</v>
      </c>
      <c r="Q139" s="182">
        <v>0</v>
      </c>
      <c r="R139" s="182">
        <f>Q139*H139</f>
        <v>0</v>
      </c>
      <c r="S139" s="182">
        <v>0</v>
      </c>
      <c r="T139" s="18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4" t="s">
        <v>296</v>
      </c>
      <c r="AT139" s="184" t="s">
        <v>216</v>
      </c>
      <c r="AU139" s="184" t="s">
        <v>84</v>
      </c>
      <c r="AY139" s="18" t="s">
        <v>134</v>
      </c>
      <c r="BE139" s="185">
        <f>IF(N139="základní",J139,0)</f>
        <v>0</v>
      </c>
      <c r="BF139" s="185">
        <f>IF(N139="snížená",J139,0)</f>
        <v>0</v>
      </c>
      <c r="BG139" s="185">
        <f>IF(N139="zákl. přenesená",J139,0)</f>
        <v>0</v>
      </c>
      <c r="BH139" s="185">
        <f>IF(N139="sníž. přenesená",J139,0)</f>
        <v>0</v>
      </c>
      <c r="BI139" s="185">
        <f>IF(N139="nulová",J139,0)</f>
        <v>0</v>
      </c>
      <c r="BJ139" s="18" t="s">
        <v>84</v>
      </c>
      <c r="BK139" s="185">
        <f>ROUND(I139*H139,2)</f>
        <v>0</v>
      </c>
      <c r="BL139" s="18" t="s">
        <v>215</v>
      </c>
      <c r="BM139" s="184" t="s">
        <v>768</v>
      </c>
    </row>
    <row r="140" s="2" customFormat="1" ht="16.30189" customHeight="1">
      <c r="A140" s="37"/>
      <c r="B140" s="171"/>
      <c r="C140" s="203" t="s">
        <v>208</v>
      </c>
      <c r="D140" s="203" t="s">
        <v>216</v>
      </c>
      <c r="E140" s="204" t="s">
        <v>769</v>
      </c>
      <c r="F140" s="205" t="s">
        <v>770</v>
      </c>
      <c r="G140" s="206" t="s">
        <v>724</v>
      </c>
      <c r="H140" s="207">
        <v>1</v>
      </c>
      <c r="I140" s="208"/>
      <c r="J140" s="209">
        <f>ROUND(I140*H140,2)</f>
        <v>0</v>
      </c>
      <c r="K140" s="210"/>
      <c r="L140" s="211"/>
      <c r="M140" s="212" t="s">
        <v>1</v>
      </c>
      <c r="N140" s="213" t="s">
        <v>41</v>
      </c>
      <c r="O140" s="76"/>
      <c r="P140" s="182">
        <f>O140*H140</f>
        <v>0</v>
      </c>
      <c r="Q140" s="182">
        <v>0</v>
      </c>
      <c r="R140" s="182">
        <f>Q140*H140</f>
        <v>0</v>
      </c>
      <c r="S140" s="182">
        <v>0</v>
      </c>
      <c r="T140" s="18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4" t="s">
        <v>296</v>
      </c>
      <c r="AT140" s="184" t="s">
        <v>216</v>
      </c>
      <c r="AU140" s="184" t="s">
        <v>84</v>
      </c>
      <c r="AY140" s="18" t="s">
        <v>134</v>
      </c>
      <c r="BE140" s="185">
        <f>IF(N140="základní",J140,0)</f>
        <v>0</v>
      </c>
      <c r="BF140" s="185">
        <f>IF(N140="snížená",J140,0)</f>
        <v>0</v>
      </c>
      <c r="BG140" s="185">
        <f>IF(N140="zákl. přenesená",J140,0)</f>
        <v>0</v>
      </c>
      <c r="BH140" s="185">
        <f>IF(N140="sníž. přenesená",J140,0)</f>
        <v>0</v>
      </c>
      <c r="BI140" s="185">
        <f>IF(N140="nulová",J140,0)</f>
        <v>0</v>
      </c>
      <c r="BJ140" s="18" t="s">
        <v>84</v>
      </c>
      <c r="BK140" s="185">
        <f>ROUND(I140*H140,2)</f>
        <v>0</v>
      </c>
      <c r="BL140" s="18" t="s">
        <v>215</v>
      </c>
      <c r="BM140" s="184" t="s">
        <v>771</v>
      </c>
    </row>
    <row r="141" s="2" customFormat="1" ht="16.30189" customHeight="1">
      <c r="A141" s="37"/>
      <c r="B141" s="171"/>
      <c r="C141" s="203" t="s">
        <v>215</v>
      </c>
      <c r="D141" s="203" t="s">
        <v>216</v>
      </c>
      <c r="E141" s="204" t="s">
        <v>772</v>
      </c>
      <c r="F141" s="205" t="s">
        <v>773</v>
      </c>
      <c r="G141" s="206" t="s">
        <v>431</v>
      </c>
      <c r="H141" s="207">
        <v>20</v>
      </c>
      <c r="I141" s="208"/>
      <c r="J141" s="209">
        <f>ROUND(I141*H141,2)</f>
        <v>0</v>
      </c>
      <c r="K141" s="210"/>
      <c r="L141" s="211"/>
      <c r="M141" s="212" t="s">
        <v>1</v>
      </c>
      <c r="N141" s="213" t="s">
        <v>41</v>
      </c>
      <c r="O141" s="76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4" t="s">
        <v>296</v>
      </c>
      <c r="AT141" s="184" t="s">
        <v>216</v>
      </c>
      <c r="AU141" s="184" t="s">
        <v>84</v>
      </c>
      <c r="AY141" s="18" t="s">
        <v>134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8" t="s">
        <v>84</v>
      </c>
      <c r="BK141" s="185">
        <f>ROUND(I141*H141,2)</f>
        <v>0</v>
      </c>
      <c r="BL141" s="18" t="s">
        <v>215</v>
      </c>
      <c r="BM141" s="184" t="s">
        <v>774</v>
      </c>
    </row>
    <row r="142" s="2" customFormat="1" ht="16.30189" customHeight="1">
      <c r="A142" s="37"/>
      <c r="B142" s="171"/>
      <c r="C142" s="203" t="s">
        <v>221</v>
      </c>
      <c r="D142" s="203" t="s">
        <v>216</v>
      </c>
      <c r="E142" s="204" t="s">
        <v>775</v>
      </c>
      <c r="F142" s="205" t="s">
        <v>776</v>
      </c>
      <c r="G142" s="206" t="s">
        <v>431</v>
      </c>
      <c r="H142" s="207">
        <v>20</v>
      </c>
      <c r="I142" s="208"/>
      <c r="J142" s="209">
        <f>ROUND(I142*H142,2)</f>
        <v>0</v>
      </c>
      <c r="K142" s="210"/>
      <c r="L142" s="211"/>
      <c r="M142" s="212" t="s">
        <v>1</v>
      </c>
      <c r="N142" s="213" t="s">
        <v>41</v>
      </c>
      <c r="O142" s="76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4" t="s">
        <v>296</v>
      </c>
      <c r="AT142" s="184" t="s">
        <v>216</v>
      </c>
      <c r="AU142" s="184" t="s">
        <v>84</v>
      </c>
      <c r="AY142" s="18" t="s">
        <v>134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8" t="s">
        <v>84</v>
      </c>
      <c r="BK142" s="185">
        <f>ROUND(I142*H142,2)</f>
        <v>0</v>
      </c>
      <c r="BL142" s="18" t="s">
        <v>215</v>
      </c>
      <c r="BM142" s="184" t="s">
        <v>777</v>
      </c>
    </row>
    <row r="143" s="12" customFormat="1" ht="25.92" customHeight="1">
      <c r="A143" s="12"/>
      <c r="B143" s="158"/>
      <c r="C143" s="12"/>
      <c r="D143" s="159" t="s">
        <v>75</v>
      </c>
      <c r="E143" s="160" t="s">
        <v>778</v>
      </c>
      <c r="F143" s="160" t="s">
        <v>779</v>
      </c>
      <c r="G143" s="12"/>
      <c r="H143" s="12"/>
      <c r="I143" s="161"/>
      <c r="J143" s="162">
        <f>BK143</f>
        <v>0</v>
      </c>
      <c r="K143" s="12"/>
      <c r="L143" s="158"/>
      <c r="M143" s="163"/>
      <c r="N143" s="164"/>
      <c r="O143" s="164"/>
      <c r="P143" s="165">
        <f>SUM(P144:P154)</f>
        <v>0</v>
      </c>
      <c r="Q143" s="164"/>
      <c r="R143" s="165">
        <f>SUM(R144:R154)</f>
        <v>0</v>
      </c>
      <c r="S143" s="164"/>
      <c r="T143" s="166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9" t="s">
        <v>84</v>
      </c>
      <c r="AT143" s="167" t="s">
        <v>75</v>
      </c>
      <c r="AU143" s="167" t="s">
        <v>76</v>
      </c>
      <c r="AY143" s="159" t="s">
        <v>134</v>
      </c>
      <c r="BK143" s="168">
        <f>SUM(BK144:BK154)</f>
        <v>0</v>
      </c>
    </row>
    <row r="144" s="2" customFormat="1" ht="16.30189" customHeight="1">
      <c r="A144" s="37"/>
      <c r="B144" s="171"/>
      <c r="C144" s="203" t="s">
        <v>225</v>
      </c>
      <c r="D144" s="203" t="s">
        <v>216</v>
      </c>
      <c r="E144" s="204" t="s">
        <v>780</v>
      </c>
      <c r="F144" s="205" t="s">
        <v>781</v>
      </c>
      <c r="G144" s="206" t="s">
        <v>724</v>
      </c>
      <c r="H144" s="207">
        <v>4</v>
      </c>
      <c r="I144" s="208"/>
      <c r="J144" s="209">
        <f>ROUND(I144*H144,2)</f>
        <v>0</v>
      </c>
      <c r="K144" s="210"/>
      <c r="L144" s="211"/>
      <c r="M144" s="212" t="s">
        <v>1</v>
      </c>
      <c r="N144" s="213" t="s">
        <v>41</v>
      </c>
      <c r="O144" s="76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4" t="s">
        <v>296</v>
      </c>
      <c r="AT144" s="184" t="s">
        <v>216</v>
      </c>
      <c r="AU144" s="184" t="s">
        <v>84</v>
      </c>
      <c r="AY144" s="18" t="s">
        <v>134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8" t="s">
        <v>84</v>
      </c>
      <c r="BK144" s="185">
        <f>ROUND(I144*H144,2)</f>
        <v>0</v>
      </c>
      <c r="BL144" s="18" t="s">
        <v>215</v>
      </c>
      <c r="BM144" s="184" t="s">
        <v>782</v>
      </c>
    </row>
    <row r="145" s="2" customFormat="1" ht="16.30189" customHeight="1">
      <c r="A145" s="37"/>
      <c r="B145" s="171"/>
      <c r="C145" s="203" t="s">
        <v>229</v>
      </c>
      <c r="D145" s="203" t="s">
        <v>216</v>
      </c>
      <c r="E145" s="204" t="s">
        <v>783</v>
      </c>
      <c r="F145" s="205" t="s">
        <v>784</v>
      </c>
      <c r="G145" s="206" t="s">
        <v>724</v>
      </c>
      <c r="H145" s="207">
        <v>2</v>
      </c>
      <c r="I145" s="208"/>
      <c r="J145" s="209">
        <f>ROUND(I145*H145,2)</f>
        <v>0</v>
      </c>
      <c r="K145" s="210"/>
      <c r="L145" s="211"/>
      <c r="M145" s="212" t="s">
        <v>1</v>
      </c>
      <c r="N145" s="213" t="s">
        <v>41</v>
      </c>
      <c r="O145" s="76"/>
      <c r="P145" s="182">
        <f>O145*H145</f>
        <v>0</v>
      </c>
      <c r="Q145" s="182">
        <v>0</v>
      </c>
      <c r="R145" s="182">
        <f>Q145*H145</f>
        <v>0</v>
      </c>
      <c r="S145" s="182">
        <v>0</v>
      </c>
      <c r="T145" s="18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4" t="s">
        <v>296</v>
      </c>
      <c r="AT145" s="184" t="s">
        <v>216</v>
      </c>
      <c r="AU145" s="184" t="s">
        <v>84</v>
      </c>
      <c r="AY145" s="18" t="s">
        <v>134</v>
      </c>
      <c r="BE145" s="185">
        <f>IF(N145="základní",J145,0)</f>
        <v>0</v>
      </c>
      <c r="BF145" s="185">
        <f>IF(N145="snížená",J145,0)</f>
        <v>0</v>
      </c>
      <c r="BG145" s="185">
        <f>IF(N145="zákl. přenesená",J145,0)</f>
        <v>0</v>
      </c>
      <c r="BH145" s="185">
        <f>IF(N145="sníž. přenesená",J145,0)</f>
        <v>0</v>
      </c>
      <c r="BI145" s="185">
        <f>IF(N145="nulová",J145,0)</f>
        <v>0</v>
      </c>
      <c r="BJ145" s="18" t="s">
        <v>84</v>
      </c>
      <c r="BK145" s="185">
        <f>ROUND(I145*H145,2)</f>
        <v>0</v>
      </c>
      <c r="BL145" s="18" t="s">
        <v>215</v>
      </c>
      <c r="BM145" s="184" t="s">
        <v>785</v>
      </c>
    </row>
    <row r="146" s="2" customFormat="1" ht="16.30189" customHeight="1">
      <c r="A146" s="37"/>
      <c r="B146" s="171"/>
      <c r="C146" s="203" t="s">
        <v>235</v>
      </c>
      <c r="D146" s="203" t="s">
        <v>216</v>
      </c>
      <c r="E146" s="204" t="s">
        <v>786</v>
      </c>
      <c r="F146" s="205" t="s">
        <v>787</v>
      </c>
      <c r="G146" s="206" t="s">
        <v>724</v>
      </c>
      <c r="H146" s="207">
        <v>4</v>
      </c>
      <c r="I146" s="208"/>
      <c r="J146" s="209">
        <f>ROUND(I146*H146,2)</f>
        <v>0</v>
      </c>
      <c r="K146" s="210"/>
      <c r="L146" s="211"/>
      <c r="M146" s="212" t="s">
        <v>1</v>
      </c>
      <c r="N146" s="213" t="s">
        <v>41</v>
      </c>
      <c r="O146" s="76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4" t="s">
        <v>296</v>
      </c>
      <c r="AT146" s="184" t="s">
        <v>216</v>
      </c>
      <c r="AU146" s="184" t="s">
        <v>84</v>
      </c>
      <c r="AY146" s="18" t="s">
        <v>134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8" t="s">
        <v>84</v>
      </c>
      <c r="BK146" s="185">
        <f>ROUND(I146*H146,2)</f>
        <v>0</v>
      </c>
      <c r="BL146" s="18" t="s">
        <v>215</v>
      </c>
      <c r="BM146" s="184" t="s">
        <v>788</v>
      </c>
    </row>
    <row r="147" s="2" customFormat="1" ht="16.30189" customHeight="1">
      <c r="A147" s="37"/>
      <c r="B147" s="171"/>
      <c r="C147" s="203" t="s">
        <v>7</v>
      </c>
      <c r="D147" s="203" t="s">
        <v>216</v>
      </c>
      <c r="E147" s="204" t="s">
        <v>789</v>
      </c>
      <c r="F147" s="205" t="s">
        <v>790</v>
      </c>
      <c r="G147" s="206" t="s">
        <v>724</v>
      </c>
      <c r="H147" s="207">
        <v>4</v>
      </c>
      <c r="I147" s="208"/>
      <c r="J147" s="209">
        <f>ROUND(I147*H147,2)</f>
        <v>0</v>
      </c>
      <c r="K147" s="210"/>
      <c r="L147" s="211"/>
      <c r="M147" s="212" t="s">
        <v>1</v>
      </c>
      <c r="N147" s="213" t="s">
        <v>41</v>
      </c>
      <c r="O147" s="76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4" t="s">
        <v>296</v>
      </c>
      <c r="AT147" s="184" t="s">
        <v>216</v>
      </c>
      <c r="AU147" s="184" t="s">
        <v>84</v>
      </c>
      <c r="AY147" s="18" t="s">
        <v>134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8" t="s">
        <v>84</v>
      </c>
      <c r="BK147" s="185">
        <f>ROUND(I147*H147,2)</f>
        <v>0</v>
      </c>
      <c r="BL147" s="18" t="s">
        <v>215</v>
      </c>
      <c r="BM147" s="184" t="s">
        <v>791</v>
      </c>
    </row>
    <row r="148" s="2" customFormat="1" ht="16.30189" customHeight="1">
      <c r="A148" s="37"/>
      <c r="B148" s="171"/>
      <c r="C148" s="203" t="s">
        <v>246</v>
      </c>
      <c r="D148" s="203" t="s">
        <v>216</v>
      </c>
      <c r="E148" s="204" t="s">
        <v>792</v>
      </c>
      <c r="F148" s="205" t="s">
        <v>793</v>
      </c>
      <c r="G148" s="206" t="s">
        <v>724</v>
      </c>
      <c r="H148" s="207">
        <v>130</v>
      </c>
      <c r="I148" s="208"/>
      <c r="J148" s="209">
        <f>ROUND(I148*H148,2)</f>
        <v>0</v>
      </c>
      <c r="K148" s="210"/>
      <c r="L148" s="211"/>
      <c r="M148" s="212" t="s">
        <v>1</v>
      </c>
      <c r="N148" s="213" t="s">
        <v>41</v>
      </c>
      <c r="O148" s="76"/>
      <c r="P148" s="182">
        <f>O148*H148</f>
        <v>0</v>
      </c>
      <c r="Q148" s="182">
        <v>0</v>
      </c>
      <c r="R148" s="182">
        <f>Q148*H148</f>
        <v>0</v>
      </c>
      <c r="S148" s="182">
        <v>0</v>
      </c>
      <c r="T148" s="18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4" t="s">
        <v>296</v>
      </c>
      <c r="AT148" s="184" t="s">
        <v>216</v>
      </c>
      <c r="AU148" s="184" t="s">
        <v>84</v>
      </c>
      <c r="AY148" s="18" t="s">
        <v>134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18" t="s">
        <v>84</v>
      </c>
      <c r="BK148" s="185">
        <f>ROUND(I148*H148,2)</f>
        <v>0</v>
      </c>
      <c r="BL148" s="18" t="s">
        <v>215</v>
      </c>
      <c r="BM148" s="184" t="s">
        <v>794</v>
      </c>
    </row>
    <row r="149" s="2" customFormat="1" ht="16.30189" customHeight="1">
      <c r="A149" s="37"/>
      <c r="B149" s="171"/>
      <c r="C149" s="203" t="s">
        <v>251</v>
      </c>
      <c r="D149" s="203" t="s">
        <v>216</v>
      </c>
      <c r="E149" s="204" t="s">
        <v>795</v>
      </c>
      <c r="F149" s="205" t="s">
        <v>796</v>
      </c>
      <c r="G149" s="206" t="s">
        <v>724</v>
      </c>
      <c r="H149" s="207">
        <v>30</v>
      </c>
      <c r="I149" s="208"/>
      <c r="J149" s="209">
        <f>ROUND(I149*H149,2)</f>
        <v>0</v>
      </c>
      <c r="K149" s="210"/>
      <c r="L149" s="211"/>
      <c r="M149" s="212" t="s">
        <v>1</v>
      </c>
      <c r="N149" s="213" t="s">
        <v>41</v>
      </c>
      <c r="O149" s="76"/>
      <c r="P149" s="182">
        <f>O149*H149</f>
        <v>0</v>
      </c>
      <c r="Q149" s="182">
        <v>0</v>
      </c>
      <c r="R149" s="182">
        <f>Q149*H149</f>
        <v>0</v>
      </c>
      <c r="S149" s="182">
        <v>0</v>
      </c>
      <c r="T149" s="18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4" t="s">
        <v>296</v>
      </c>
      <c r="AT149" s="184" t="s">
        <v>216</v>
      </c>
      <c r="AU149" s="184" t="s">
        <v>84</v>
      </c>
      <c r="AY149" s="18" t="s">
        <v>134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18" t="s">
        <v>84</v>
      </c>
      <c r="BK149" s="185">
        <f>ROUND(I149*H149,2)</f>
        <v>0</v>
      </c>
      <c r="BL149" s="18" t="s">
        <v>215</v>
      </c>
      <c r="BM149" s="184" t="s">
        <v>797</v>
      </c>
    </row>
    <row r="150" s="2" customFormat="1" ht="16.30189" customHeight="1">
      <c r="A150" s="37"/>
      <c r="B150" s="171"/>
      <c r="C150" s="203" t="s">
        <v>256</v>
      </c>
      <c r="D150" s="203" t="s">
        <v>216</v>
      </c>
      <c r="E150" s="204" t="s">
        <v>798</v>
      </c>
      <c r="F150" s="205" t="s">
        <v>799</v>
      </c>
      <c r="G150" s="206" t="s">
        <v>724</v>
      </c>
      <c r="H150" s="207">
        <v>2</v>
      </c>
      <c r="I150" s="208"/>
      <c r="J150" s="209">
        <f>ROUND(I150*H150,2)</f>
        <v>0</v>
      </c>
      <c r="K150" s="210"/>
      <c r="L150" s="211"/>
      <c r="M150" s="212" t="s">
        <v>1</v>
      </c>
      <c r="N150" s="213" t="s">
        <v>41</v>
      </c>
      <c r="O150" s="76"/>
      <c r="P150" s="182">
        <f>O150*H150</f>
        <v>0</v>
      </c>
      <c r="Q150" s="182">
        <v>0</v>
      </c>
      <c r="R150" s="182">
        <f>Q150*H150</f>
        <v>0</v>
      </c>
      <c r="S150" s="182">
        <v>0</v>
      </c>
      <c r="T150" s="18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4" t="s">
        <v>296</v>
      </c>
      <c r="AT150" s="184" t="s">
        <v>216</v>
      </c>
      <c r="AU150" s="184" t="s">
        <v>84</v>
      </c>
      <c r="AY150" s="18" t="s">
        <v>134</v>
      </c>
      <c r="BE150" s="185">
        <f>IF(N150="základní",J150,0)</f>
        <v>0</v>
      </c>
      <c r="BF150" s="185">
        <f>IF(N150="snížená",J150,0)</f>
        <v>0</v>
      </c>
      <c r="BG150" s="185">
        <f>IF(N150="zákl. přenesená",J150,0)</f>
        <v>0</v>
      </c>
      <c r="BH150" s="185">
        <f>IF(N150="sníž. přenesená",J150,0)</f>
        <v>0</v>
      </c>
      <c r="BI150" s="185">
        <f>IF(N150="nulová",J150,0)</f>
        <v>0</v>
      </c>
      <c r="BJ150" s="18" t="s">
        <v>84</v>
      </c>
      <c r="BK150" s="185">
        <f>ROUND(I150*H150,2)</f>
        <v>0</v>
      </c>
      <c r="BL150" s="18" t="s">
        <v>215</v>
      </c>
      <c r="BM150" s="184" t="s">
        <v>800</v>
      </c>
    </row>
    <row r="151" s="2" customFormat="1" ht="16.30189" customHeight="1">
      <c r="A151" s="37"/>
      <c r="B151" s="171"/>
      <c r="C151" s="203" t="s">
        <v>261</v>
      </c>
      <c r="D151" s="203" t="s">
        <v>216</v>
      </c>
      <c r="E151" s="204" t="s">
        <v>801</v>
      </c>
      <c r="F151" s="205" t="s">
        <v>802</v>
      </c>
      <c r="G151" s="206" t="s">
        <v>724</v>
      </c>
      <c r="H151" s="207">
        <v>20</v>
      </c>
      <c r="I151" s="208"/>
      <c r="J151" s="209">
        <f>ROUND(I151*H151,2)</f>
        <v>0</v>
      </c>
      <c r="K151" s="210"/>
      <c r="L151" s="211"/>
      <c r="M151" s="212" t="s">
        <v>1</v>
      </c>
      <c r="N151" s="213" t="s">
        <v>41</v>
      </c>
      <c r="O151" s="76"/>
      <c r="P151" s="182">
        <f>O151*H151</f>
        <v>0</v>
      </c>
      <c r="Q151" s="182">
        <v>0</v>
      </c>
      <c r="R151" s="182">
        <f>Q151*H151</f>
        <v>0</v>
      </c>
      <c r="S151" s="182">
        <v>0</v>
      </c>
      <c r="T151" s="18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4" t="s">
        <v>296</v>
      </c>
      <c r="AT151" s="184" t="s">
        <v>216</v>
      </c>
      <c r="AU151" s="184" t="s">
        <v>84</v>
      </c>
      <c r="AY151" s="18" t="s">
        <v>134</v>
      </c>
      <c r="BE151" s="185">
        <f>IF(N151="základní",J151,0)</f>
        <v>0</v>
      </c>
      <c r="BF151" s="185">
        <f>IF(N151="snížená",J151,0)</f>
        <v>0</v>
      </c>
      <c r="BG151" s="185">
        <f>IF(N151="zákl. přenesená",J151,0)</f>
        <v>0</v>
      </c>
      <c r="BH151" s="185">
        <f>IF(N151="sníž. přenesená",J151,0)</f>
        <v>0</v>
      </c>
      <c r="BI151" s="185">
        <f>IF(N151="nulová",J151,0)</f>
        <v>0</v>
      </c>
      <c r="BJ151" s="18" t="s">
        <v>84</v>
      </c>
      <c r="BK151" s="185">
        <f>ROUND(I151*H151,2)</f>
        <v>0</v>
      </c>
      <c r="BL151" s="18" t="s">
        <v>215</v>
      </c>
      <c r="BM151" s="184" t="s">
        <v>803</v>
      </c>
    </row>
    <row r="152" s="2" customFormat="1" ht="16.30189" customHeight="1">
      <c r="A152" s="37"/>
      <c r="B152" s="171"/>
      <c r="C152" s="203" t="s">
        <v>265</v>
      </c>
      <c r="D152" s="203" t="s">
        <v>216</v>
      </c>
      <c r="E152" s="204" t="s">
        <v>804</v>
      </c>
      <c r="F152" s="205" t="s">
        <v>805</v>
      </c>
      <c r="G152" s="206" t="s">
        <v>431</v>
      </c>
      <c r="H152" s="207">
        <v>70</v>
      </c>
      <c r="I152" s="208"/>
      <c r="J152" s="209">
        <f>ROUND(I152*H152,2)</f>
        <v>0</v>
      </c>
      <c r="K152" s="210"/>
      <c r="L152" s="211"/>
      <c r="M152" s="212" t="s">
        <v>1</v>
      </c>
      <c r="N152" s="213" t="s">
        <v>41</v>
      </c>
      <c r="O152" s="76"/>
      <c r="P152" s="182">
        <f>O152*H152</f>
        <v>0</v>
      </c>
      <c r="Q152" s="182">
        <v>0</v>
      </c>
      <c r="R152" s="182">
        <f>Q152*H152</f>
        <v>0</v>
      </c>
      <c r="S152" s="182">
        <v>0</v>
      </c>
      <c r="T152" s="18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4" t="s">
        <v>296</v>
      </c>
      <c r="AT152" s="184" t="s">
        <v>216</v>
      </c>
      <c r="AU152" s="184" t="s">
        <v>84</v>
      </c>
      <c r="AY152" s="18" t="s">
        <v>134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18" t="s">
        <v>84</v>
      </c>
      <c r="BK152" s="185">
        <f>ROUND(I152*H152,2)</f>
        <v>0</v>
      </c>
      <c r="BL152" s="18" t="s">
        <v>215</v>
      </c>
      <c r="BM152" s="184" t="s">
        <v>806</v>
      </c>
    </row>
    <row r="153" s="2" customFormat="1" ht="16.30189" customHeight="1">
      <c r="A153" s="37"/>
      <c r="B153" s="171"/>
      <c r="C153" s="203" t="s">
        <v>270</v>
      </c>
      <c r="D153" s="203" t="s">
        <v>216</v>
      </c>
      <c r="E153" s="204" t="s">
        <v>807</v>
      </c>
      <c r="F153" s="205" t="s">
        <v>808</v>
      </c>
      <c r="G153" s="206" t="s">
        <v>431</v>
      </c>
      <c r="H153" s="207">
        <v>170</v>
      </c>
      <c r="I153" s="208"/>
      <c r="J153" s="209">
        <f>ROUND(I153*H153,2)</f>
        <v>0</v>
      </c>
      <c r="K153" s="210"/>
      <c r="L153" s="211"/>
      <c r="M153" s="212" t="s">
        <v>1</v>
      </c>
      <c r="N153" s="213" t="s">
        <v>41</v>
      </c>
      <c r="O153" s="76"/>
      <c r="P153" s="182">
        <f>O153*H153</f>
        <v>0</v>
      </c>
      <c r="Q153" s="182">
        <v>0</v>
      </c>
      <c r="R153" s="182">
        <f>Q153*H153</f>
        <v>0</v>
      </c>
      <c r="S153" s="182">
        <v>0</v>
      </c>
      <c r="T153" s="18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4" t="s">
        <v>296</v>
      </c>
      <c r="AT153" s="184" t="s">
        <v>216</v>
      </c>
      <c r="AU153" s="184" t="s">
        <v>84</v>
      </c>
      <c r="AY153" s="18" t="s">
        <v>134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18" t="s">
        <v>84</v>
      </c>
      <c r="BK153" s="185">
        <f>ROUND(I153*H153,2)</f>
        <v>0</v>
      </c>
      <c r="BL153" s="18" t="s">
        <v>215</v>
      </c>
      <c r="BM153" s="184" t="s">
        <v>809</v>
      </c>
    </row>
    <row r="154" s="2" customFormat="1" ht="16.30189" customHeight="1">
      <c r="A154" s="37"/>
      <c r="B154" s="171"/>
      <c r="C154" s="203" t="s">
        <v>276</v>
      </c>
      <c r="D154" s="203" t="s">
        <v>216</v>
      </c>
      <c r="E154" s="204" t="s">
        <v>810</v>
      </c>
      <c r="F154" s="205" t="s">
        <v>811</v>
      </c>
      <c r="G154" s="206" t="s">
        <v>431</v>
      </c>
      <c r="H154" s="207">
        <v>40</v>
      </c>
      <c r="I154" s="208"/>
      <c r="J154" s="209">
        <f>ROUND(I154*H154,2)</f>
        <v>0</v>
      </c>
      <c r="K154" s="210"/>
      <c r="L154" s="211"/>
      <c r="M154" s="212" t="s">
        <v>1</v>
      </c>
      <c r="N154" s="213" t="s">
        <v>41</v>
      </c>
      <c r="O154" s="76"/>
      <c r="P154" s="182">
        <f>O154*H154</f>
        <v>0</v>
      </c>
      <c r="Q154" s="182">
        <v>0</v>
      </c>
      <c r="R154" s="182">
        <f>Q154*H154</f>
        <v>0</v>
      </c>
      <c r="S154" s="182">
        <v>0</v>
      </c>
      <c r="T154" s="18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4" t="s">
        <v>296</v>
      </c>
      <c r="AT154" s="184" t="s">
        <v>216</v>
      </c>
      <c r="AU154" s="184" t="s">
        <v>84</v>
      </c>
      <c r="AY154" s="18" t="s">
        <v>134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18" t="s">
        <v>84</v>
      </c>
      <c r="BK154" s="185">
        <f>ROUND(I154*H154,2)</f>
        <v>0</v>
      </c>
      <c r="BL154" s="18" t="s">
        <v>215</v>
      </c>
      <c r="BM154" s="184" t="s">
        <v>812</v>
      </c>
    </row>
    <row r="155" s="12" customFormat="1" ht="25.92" customHeight="1">
      <c r="A155" s="12"/>
      <c r="B155" s="158"/>
      <c r="C155" s="12"/>
      <c r="D155" s="159" t="s">
        <v>75</v>
      </c>
      <c r="E155" s="160" t="s">
        <v>813</v>
      </c>
      <c r="F155" s="160" t="s">
        <v>814</v>
      </c>
      <c r="G155" s="12"/>
      <c r="H155" s="12"/>
      <c r="I155" s="161"/>
      <c r="J155" s="162">
        <f>BK155</f>
        <v>0</v>
      </c>
      <c r="K155" s="12"/>
      <c r="L155" s="158"/>
      <c r="M155" s="163"/>
      <c r="N155" s="164"/>
      <c r="O155" s="164"/>
      <c r="P155" s="165">
        <f>SUM(P156:P157)</f>
        <v>0</v>
      </c>
      <c r="Q155" s="164"/>
      <c r="R155" s="165">
        <f>SUM(R156:R157)</f>
        <v>0</v>
      </c>
      <c r="S155" s="164"/>
      <c r="T155" s="166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9" t="s">
        <v>84</v>
      </c>
      <c r="AT155" s="167" t="s">
        <v>75</v>
      </c>
      <c r="AU155" s="167" t="s">
        <v>76</v>
      </c>
      <c r="AY155" s="159" t="s">
        <v>134</v>
      </c>
      <c r="BK155" s="168">
        <f>SUM(BK156:BK157)</f>
        <v>0</v>
      </c>
    </row>
    <row r="156" s="2" customFormat="1" ht="21.0566" customHeight="1">
      <c r="A156" s="37"/>
      <c r="B156" s="171"/>
      <c r="C156" s="203" t="s">
        <v>282</v>
      </c>
      <c r="D156" s="203" t="s">
        <v>216</v>
      </c>
      <c r="E156" s="204" t="s">
        <v>815</v>
      </c>
      <c r="F156" s="205" t="s">
        <v>816</v>
      </c>
      <c r="G156" s="206" t="s">
        <v>724</v>
      </c>
      <c r="H156" s="207">
        <v>4</v>
      </c>
      <c r="I156" s="208"/>
      <c r="J156" s="209">
        <f>ROUND(I156*H156,2)</f>
        <v>0</v>
      </c>
      <c r="K156" s="210"/>
      <c r="L156" s="211"/>
      <c r="M156" s="212" t="s">
        <v>1</v>
      </c>
      <c r="N156" s="213" t="s">
        <v>41</v>
      </c>
      <c r="O156" s="76"/>
      <c r="P156" s="182">
        <f>O156*H156</f>
        <v>0</v>
      </c>
      <c r="Q156" s="182">
        <v>0</v>
      </c>
      <c r="R156" s="182">
        <f>Q156*H156</f>
        <v>0</v>
      </c>
      <c r="S156" s="182">
        <v>0</v>
      </c>
      <c r="T156" s="18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4" t="s">
        <v>296</v>
      </c>
      <c r="AT156" s="184" t="s">
        <v>216</v>
      </c>
      <c r="AU156" s="184" t="s">
        <v>84</v>
      </c>
      <c r="AY156" s="18" t="s">
        <v>134</v>
      </c>
      <c r="BE156" s="185">
        <f>IF(N156="základní",J156,0)</f>
        <v>0</v>
      </c>
      <c r="BF156" s="185">
        <f>IF(N156="snížená",J156,0)</f>
        <v>0</v>
      </c>
      <c r="BG156" s="185">
        <f>IF(N156="zákl. přenesená",J156,0)</f>
        <v>0</v>
      </c>
      <c r="BH156" s="185">
        <f>IF(N156="sníž. přenesená",J156,0)</f>
        <v>0</v>
      </c>
      <c r="BI156" s="185">
        <f>IF(N156="nulová",J156,0)</f>
        <v>0</v>
      </c>
      <c r="BJ156" s="18" t="s">
        <v>84</v>
      </c>
      <c r="BK156" s="185">
        <f>ROUND(I156*H156,2)</f>
        <v>0</v>
      </c>
      <c r="BL156" s="18" t="s">
        <v>215</v>
      </c>
      <c r="BM156" s="184" t="s">
        <v>817</v>
      </c>
    </row>
    <row r="157" s="2" customFormat="1" ht="16.30189" customHeight="1">
      <c r="A157" s="37"/>
      <c r="B157" s="171"/>
      <c r="C157" s="203" t="s">
        <v>286</v>
      </c>
      <c r="D157" s="203" t="s">
        <v>216</v>
      </c>
      <c r="E157" s="204" t="s">
        <v>818</v>
      </c>
      <c r="F157" s="205" t="s">
        <v>819</v>
      </c>
      <c r="G157" s="206" t="s">
        <v>724</v>
      </c>
      <c r="H157" s="207">
        <v>5</v>
      </c>
      <c r="I157" s="208"/>
      <c r="J157" s="209">
        <f>ROUND(I157*H157,2)</f>
        <v>0</v>
      </c>
      <c r="K157" s="210"/>
      <c r="L157" s="211"/>
      <c r="M157" s="212" t="s">
        <v>1</v>
      </c>
      <c r="N157" s="213" t="s">
        <v>41</v>
      </c>
      <c r="O157" s="76"/>
      <c r="P157" s="182">
        <f>O157*H157</f>
        <v>0</v>
      </c>
      <c r="Q157" s="182">
        <v>0</v>
      </c>
      <c r="R157" s="182">
        <f>Q157*H157</f>
        <v>0</v>
      </c>
      <c r="S157" s="182">
        <v>0</v>
      </c>
      <c r="T157" s="18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4" t="s">
        <v>296</v>
      </c>
      <c r="AT157" s="184" t="s">
        <v>216</v>
      </c>
      <c r="AU157" s="184" t="s">
        <v>84</v>
      </c>
      <c r="AY157" s="18" t="s">
        <v>134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18" t="s">
        <v>84</v>
      </c>
      <c r="BK157" s="185">
        <f>ROUND(I157*H157,2)</f>
        <v>0</v>
      </c>
      <c r="BL157" s="18" t="s">
        <v>215</v>
      </c>
      <c r="BM157" s="184" t="s">
        <v>820</v>
      </c>
    </row>
    <row r="158" s="12" customFormat="1" ht="25.92" customHeight="1">
      <c r="A158" s="12"/>
      <c r="B158" s="158"/>
      <c r="C158" s="12"/>
      <c r="D158" s="159" t="s">
        <v>75</v>
      </c>
      <c r="E158" s="160" t="s">
        <v>821</v>
      </c>
      <c r="F158" s="160" t="s">
        <v>822</v>
      </c>
      <c r="G158" s="12"/>
      <c r="H158" s="12"/>
      <c r="I158" s="161"/>
      <c r="J158" s="162">
        <f>BK158</f>
        <v>0</v>
      </c>
      <c r="K158" s="12"/>
      <c r="L158" s="158"/>
      <c r="M158" s="163"/>
      <c r="N158" s="164"/>
      <c r="O158" s="164"/>
      <c r="P158" s="165">
        <f>SUM(P159:P165)</f>
        <v>0</v>
      </c>
      <c r="Q158" s="164"/>
      <c r="R158" s="165">
        <f>SUM(R159:R165)</f>
        <v>0</v>
      </c>
      <c r="S158" s="164"/>
      <c r="T158" s="166">
        <f>SUM(T159:T165)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9" t="s">
        <v>84</v>
      </c>
      <c r="AT158" s="167" t="s">
        <v>75</v>
      </c>
      <c r="AU158" s="167" t="s">
        <v>76</v>
      </c>
      <c r="AY158" s="159" t="s">
        <v>134</v>
      </c>
      <c r="BK158" s="168">
        <f>SUM(BK159:BK165)</f>
        <v>0</v>
      </c>
    </row>
    <row r="159" s="2" customFormat="1" ht="16.30189" customHeight="1">
      <c r="A159" s="37"/>
      <c r="B159" s="171"/>
      <c r="C159" s="172" t="s">
        <v>291</v>
      </c>
      <c r="D159" s="172" t="s">
        <v>136</v>
      </c>
      <c r="E159" s="173" t="s">
        <v>823</v>
      </c>
      <c r="F159" s="174" t="s">
        <v>824</v>
      </c>
      <c r="G159" s="175" t="s">
        <v>825</v>
      </c>
      <c r="H159" s="176">
        <v>4</v>
      </c>
      <c r="I159" s="177"/>
      <c r="J159" s="178">
        <f>ROUND(I159*H159,2)</f>
        <v>0</v>
      </c>
      <c r="K159" s="179"/>
      <c r="L159" s="38"/>
      <c r="M159" s="180" t="s">
        <v>1</v>
      </c>
      <c r="N159" s="181" t="s">
        <v>41</v>
      </c>
      <c r="O159" s="76"/>
      <c r="P159" s="182">
        <f>O159*H159</f>
        <v>0</v>
      </c>
      <c r="Q159" s="182">
        <v>0</v>
      </c>
      <c r="R159" s="182">
        <f>Q159*H159</f>
        <v>0</v>
      </c>
      <c r="S159" s="182">
        <v>0</v>
      </c>
      <c r="T159" s="18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4" t="s">
        <v>215</v>
      </c>
      <c r="AT159" s="184" t="s">
        <v>136</v>
      </c>
      <c r="AU159" s="184" t="s">
        <v>84</v>
      </c>
      <c r="AY159" s="18" t="s">
        <v>134</v>
      </c>
      <c r="BE159" s="185">
        <f>IF(N159="základní",J159,0)</f>
        <v>0</v>
      </c>
      <c r="BF159" s="185">
        <f>IF(N159="snížená",J159,0)</f>
        <v>0</v>
      </c>
      <c r="BG159" s="185">
        <f>IF(N159="zákl. přenesená",J159,0)</f>
        <v>0</v>
      </c>
      <c r="BH159" s="185">
        <f>IF(N159="sníž. přenesená",J159,0)</f>
        <v>0</v>
      </c>
      <c r="BI159" s="185">
        <f>IF(N159="nulová",J159,0)</f>
        <v>0</v>
      </c>
      <c r="BJ159" s="18" t="s">
        <v>84</v>
      </c>
      <c r="BK159" s="185">
        <f>ROUND(I159*H159,2)</f>
        <v>0</v>
      </c>
      <c r="BL159" s="18" t="s">
        <v>215</v>
      </c>
      <c r="BM159" s="184" t="s">
        <v>826</v>
      </c>
    </row>
    <row r="160" s="2" customFormat="1" ht="16.30189" customHeight="1">
      <c r="A160" s="37"/>
      <c r="B160" s="171"/>
      <c r="C160" s="172" t="s">
        <v>296</v>
      </c>
      <c r="D160" s="172" t="s">
        <v>136</v>
      </c>
      <c r="E160" s="173" t="s">
        <v>827</v>
      </c>
      <c r="F160" s="174" t="s">
        <v>828</v>
      </c>
      <c r="G160" s="175" t="s">
        <v>825</v>
      </c>
      <c r="H160" s="176">
        <v>1</v>
      </c>
      <c r="I160" s="177"/>
      <c r="J160" s="178">
        <f>ROUND(I160*H160,2)</f>
        <v>0</v>
      </c>
      <c r="K160" s="179"/>
      <c r="L160" s="38"/>
      <c r="M160" s="180" t="s">
        <v>1</v>
      </c>
      <c r="N160" s="181" t="s">
        <v>41</v>
      </c>
      <c r="O160" s="76"/>
      <c r="P160" s="182">
        <f>O160*H160</f>
        <v>0</v>
      </c>
      <c r="Q160" s="182">
        <v>0</v>
      </c>
      <c r="R160" s="182">
        <f>Q160*H160</f>
        <v>0</v>
      </c>
      <c r="S160" s="182">
        <v>0</v>
      </c>
      <c r="T160" s="18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4" t="s">
        <v>215</v>
      </c>
      <c r="AT160" s="184" t="s">
        <v>136</v>
      </c>
      <c r="AU160" s="184" t="s">
        <v>84</v>
      </c>
      <c r="AY160" s="18" t="s">
        <v>134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18" t="s">
        <v>84</v>
      </c>
      <c r="BK160" s="185">
        <f>ROUND(I160*H160,2)</f>
        <v>0</v>
      </c>
      <c r="BL160" s="18" t="s">
        <v>215</v>
      </c>
      <c r="BM160" s="184" t="s">
        <v>829</v>
      </c>
    </row>
    <row r="161" s="2" customFormat="1" ht="16.30189" customHeight="1">
      <c r="A161" s="37"/>
      <c r="B161" s="171"/>
      <c r="C161" s="203" t="s">
        <v>301</v>
      </c>
      <c r="D161" s="203" t="s">
        <v>216</v>
      </c>
      <c r="E161" s="204" t="s">
        <v>830</v>
      </c>
      <c r="F161" s="205" t="s">
        <v>831</v>
      </c>
      <c r="G161" s="206" t="s">
        <v>825</v>
      </c>
      <c r="H161" s="207">
        <v>1</v>
      </c>
      <c r="I161" s="208"/>
      <c r="J161" s="209">
        <f>ROUND(I161*H161,2)</f>
        <v>0</v>
      </c>
      <c r="K161" s="210"/>
      <c r="L161" s="211"/>
      <c r="M161" s="212" t="s">
        <v>1</v>
      </c>
      <c r="N161" s="213" t="s">
        <v>41</v>
      </c>
      <c r="O161" s="76"/>
      <c r="P161" s="182">
        <f>O161*H161</f>
        <v>0</v>
      </c>
      <c r="Q161" s="182">
        <v>0</v>
      </c>
      <c r="R161" s="182">
        <f>Q161*H161</f>
        <v>0</v>
      </c>
      <c r="S161" s="182">
        <v>0</v>
      </c>
      <c r="T161" s="18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4" t="s">
        <v>296</v>
      </c>
      <c r="AT161" s="184" t="s">
        <v>216</v>
      </c>
      <c r="AU161" s="184" t="s">
        <v>84</v>
      </c>
      <c r="AY161" s="18" t="s">
        <v>134</v>
      </c>
      <c r="BE161" s="185">
        <f>IF(N161="základní",J161,0)</f>
        <v>0</v>
      </c>
      <c r="BF161" s="185">
        <f>IF(N161="snížená",J161,0)</f>
        <v>0</v>
      </c>
      <c r="BG161" s="185">
        <f>IF(N161="zákl. přenesená",J161,0)</f>
        <v>0</v>
      </c>
      <c r="BH161" s="185">
        <f>IF(N161="sníž. přenesená",J161,0)</f>
        <v>0</v>
      </c>
      <c r="BI161" s="185">
        <f>IF(N161="nulová",J161,0)</f>
        <v>0</v>
      </c>
      <c r="BJ161" s="18" t="s">
        <v>84</v>
      </c>
      <c r="BK161" s="185">
        <f>ROUND(I161*H161,2)</f>
        <v>0</v>
      </c>
      <c r="BL161" s="18" t="s">
        <v>215</v>
      </c>
      <c r="BM161" s="184" t="s">
        <v>832</v>
      </c>
    </row>
    <row r="162" s="2" customFormat="1" ht="16.30189" customHeight="1">
      <c r="A162" s="37"/>
      <c r="B162" s="171"/>
      <c r="C162" s="172" t="s">
        <v>305</v>
      </c>
      <c r="D162" s="172" t="s">
        <v>136</v>
      </c>
      <c r="E162" s="173" t="s">
        <v>833</v>
      </c>
      <c r="F162" s="174" t="s">
        <v>834</v>
      </c>
      <c r="G162" s="175" t="s">
        <v>825</v>
      </c>
      <c r="H162" s="176">
        <v>1</v>
      </c>
      <c r="I162" s="177"/>
      <c r="J162" s="178">
        <f>ROUND(I162*H162,2)</f>
        <v>0</v>
      </c>
      <c r="K162" s="179"/>
      <c r="L162" s="38"/>
      <c r="M162" s="180" t="s">
        <v>1</v>
      </c>
      <c r="N162" s="181" t="s">
        <v>41</v>
      </c>
      <c r="O162" s="76"/>
      <c r="P162" s="182">
        <f>O162*H162</f>
        <v>0</v>
      </c>
      <c r="Q162" s="182">
        <v>0</v>
      </c>
      <c r="R162" s="182">
        <f>Q162*H162</f>
        <v>0</v>
      </c>
      <c r="S162" s="182">
        <v>0</v>
      </c>
      <c r="T162" s="18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4" t="s">
        <v>215</v>
      </c>
      <c r="AT162" s="184" t="s">
        <v>136</v>
      </c>
      <c r="AU162" s="184" t="s">
        <v>84</v>
      </c>
      <c r="AY162" s="18" t="s">
        <v>134</v>
      </c>
      <c r="BE162" s="185">
        <f>IF(N162="základní",J162,0)</f>
        <v>0</v>
      </c>
      <c r="BF162" s="185">
        <f>IF(N162="snížená",J162,0)</f>
        <v>0</v>
      </c>
      <c r="BG162" s="185">
        <f>IF(N162="zákl. přenesená",J162,0)</f>
        <v>0</v>
      </c>
      <c r="BH162" s="185">
        <f>IF(N162="sníž. přenesená",J162,0)</f>
        <v>0</v>
      </c>
      <c r="BI162" s="185">
        <f>IF(N162="nulová",J162,0)</f>
        <v>0</v>
      </c>
      <c r="BJ162" s="18" t="s">
        <v>84</v>
      </c>
      <c r="BK162" s="185">
        <f>ROUND(I162*H162,2)</f>
        <v>0</v>
      </c>
      <c r="BL162" s="18" t="s">
        <v>215</v>
      </c>
      <c r="BM162" s="184" t="s">
        <v>835</v>
      </c>
    </row>
    <row r="163" s="2" customFormat="1" ht="16.30189" customHeight="1">
      <c r="A163" s="37"/>
      <c r="B163" s="171"/>
      <c r="C163" s="172" t="s">
        <v>310</v>
      </c>
      <c r="D163" s="172" t="s">
        <v>136</v>
      </c>
      <c r="E163" s="173" t="s">
        <v>836</v>
      </c>
      <c r="F163" s="174" t="s">
        <v>837</v>
      </c>
      <c r="G163" s="175" t="s">
        <v>825</v>
      </c>
      <c r="H163" s="176">
        <v>1</v>
      </c>
      <c r="I163" s="177"/>
      <c r="J163" s="178">
        <f>ROUND(I163*H163,2)</f>
        <v>0</v>
      </c>
      <c r="K163" s="179"/>
      <c r="L163" s="38"/>
      <c r="M163" s="180" t="s">
        <v>1</v>
      </c>
      <c r="N163" s="181" t="s">
        <v>41</v>
      </c>
      <c r="O163" s="76"/>
      <c r="P163" s="182">
        <f>O163*H163</f>
        <v>0</v>
      </c>
      <c r="Q163" s="182">
        <v>0</v>
      </c>
      <c r="R163" s="182">
        <f>Q163*H163</f>
        <v>0</v>
      </c>
      <c r="S163" s="182">
        <v>0</v>
      </c>
      <c r="T163" s="18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4" t="s">
        <v>215</v>
      </c>
      <c r="AT163" s="184" t="s">
        <v>136</v>
      </c>
      <c r="AU163" s="184" t="s">
        <v>84</v>
      </c>
      <c r="AY163" s="18" t="s">
        <v>134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18" t="s">
        <v>84</v>
      </c>
      <c r="BK163" s="185">
        <f>ROUND(I163*H163,2)</f>
        <v>0</v>
      </c>
      <c r="BL163" s="18" t="s">
        <v>215</v>
      </c>
      <c r="BM163" s="184" t="s">
        <v>838</v>
      </c>
    </row>
    <row r="164" s="2" customFormat="1" ht="16.30189" customHeight="1">
      <c r="A164" s="37"/>
      <c r="B164" s="171"/>
      <c r="C164" s="172" t="s">
        <v>317</v>
      </c>
      <c r="D164" s="172" t="s">
        <v>136</v>
      </c>
      <c r="E164" s="173" t="s">
        <v>839</v>
      </c>
      <c r="F164" s="174" t="s">
        <v>840</v>
      </c>
      <c r="G164" s="175" t="s">
        <v>825</v>
      </c>
      <c r="H164" s="176">
        <v>1</v>
      </c>
      <c r="I164" s="177"/>
      <c r="J164" s="178">
        <f>ROUND(I164*H164,2)</f>
        <v>0</v>
      </c>
      <c r="K164" s="179"/>
      <c r="L164" s="38"/>
      <c r="M164" s="180" t="s">
        <v>1</v>
      </c>
      <c r="N164" s="181" t="s">
        <v>41</v>
      </c>
      <c r="O164" s="76"/>
      <c r="P164" s="182">
        <f>O164*H164</f>
        <v>0</v>
      </c>
      <c r="Q164" s="182">
        <v>0</v>
      </c>
      <c r="R164" s="182">
        <f>Q164*H164</f>
        <v>0</v>
      </c>
      <c r="S164" s="182">
        <v>0</v>
      </c>
      <c r="T164" s="18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4" t="s">
        <v>215</v>
      </c>
      <c r="AT164" s="184" t="s">
        <v>136</v>
      </c>
      <c r="AU164" s="184" t="s">
        <v>84</v>
      </c>
      <c r="AY164" s="18" t="s">
        <v>134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18" t="s">
        <v>84</v>
      </c>
      <c r="BK164" s="185">
        <f>ROUND(I164*H164,2)</f>
        <v>0</v>
      </c>
      <c r="BL164" s="18" t="s">
        <v>215</v>
      </c>
      <c r="BM164" s="184" t="s">
        <v>841</v>
      </c>
    </row>
    <row r="165" s="2" customFormat="1" ht="16.30189" customHeight="1">
      <c r="A165" s="37"/>
      <c r="B165" s="171"/>
      <c r="C165" s="172" t="s">
        <v>323</v>
      </c>
      <c r="D165" s="172" t="s">
        <v>136</v>
      </c>
      <c r="E165" s="173" t="s">
        <v>842</v>
      </c>
      <c r="F165" s="174" t="s">
        <v>843</v>
      </c>
      <c r="G165" s="175" t="s">
        <v>825</v>
      </c>
      <c r="H165" s="176">
        <v>1</v>
      </c>
      <c r="I165" s="177"/>
      <c r="J165" s="178">
        <f>ROUND(I165*H165,2)</f>
        <v>0</v>
      </c>
      <c r="K165" s="179"/>
      <c r="L165" s="38"/>
      <c r="M165" s="225" t="s">
        <v>1</v>
      </c>
      <c r="N165" s="226" t="s">
        <v>41</v>
      </c>
      <c r="O165" s="227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4" t="s">
        <v>215</v>
      </c>
      <c r="AT165" s="184" t="s">
        <v>136</v>
      </c>
      <c r="AU165" s="184" t="s">
        <v>84</v>
      </c>
      <c r="AY165" s="18" t="s">
        <v>134</v>
      </c>
      <c r="BE165" s="185">
        <f>IF(N165="základní",J165,0)</f>
        <v>0</v>
      </c>
      <c r="BF165" s="185">
        <f>IF(N165="snížená",J165,0)</f>
        <v>0</v>
      </c>
      <c r="BG165" s="185">
        <f>IF(N165="zákl. přenesená",J165,0)</f>
        <v>0</v>
      </c>
      <c r="BH165" s="185">
        <f>IF(N165="sníž. přenesená",J165,0)</f>
        <v>0</v>
      </c>
      <c r="BI165" s="185">
        <f>IF(N165="nulová",J165,0)</f>
        <v>0</v>
      </c>
      <c r="BJ165" s="18" t="s">
        <v>84</v>
      </c>
      <c r="BK165" s="185">
        <f>ROUND(I165*H165,2)</f>
        <v>0</v>
      </c>
      <c r="BL165" s="18" t="s">
        <v>215</v>
      </c>
      <c r="BM165" s="184" t="s">
        <v>844</v>
      </c>
    </row>
    <row r="166" s="2" customFormat="1" ht="6.96" customHeight="1">
      <c r="A166" s="37"/>
      <c r="B166" s="59"/>
      <c r="C166" s="60"/>
      <c r="D166" s="60"/>
      <c r="E166" s="60"/>
      <c r="F166" s="60"/>
      <c r="G166" s="60"/>
      <c r="H166" s="60"/>
      <c r="I166" s="60"/>
      <c r="J166" s="60"/>
      <c r="K166" s="60"/>
      <c r="L166" s="38"/>
      <c r="M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</row>
  </sheetData>
  <autoFilter ref="C121:K165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95.43359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93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30189" customHeight="1">
      <c r="B7" s="21"/>
      <c r="E7" s="120" t="str">
        <f>'Rekapitulace stavby'!K6</f>
        <v>Zastřešení jeviště - Park Osmička, Lovosice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94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30189" customHeight="1">
      <c r="A9" s="37"/>
      <c r="B9" s="38"/>
      <c r="C9" s="37"/>
      <c r="D9" s="37"/>
      <c r="E9" s="66" t="s">
        <v>845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6. 10. 2025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96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34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30189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ROUND(J120,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ROUND((SUM(BE120:BE130)),  2)</f>
        <v>0</v>
      </c>
      <c r="G33" s="37"/>
      <c r="H33" s="37"/>
      <c r="I33" s="127">
        <v>0.20999999999999999</v>
      </c>
      <c r="J33" s="126">
        <f>ROUND(((SUM(BE120:BE130))*I33),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ROUND((SUM(BF120:BF130)),  2)</f>
        <v>0</v>
      </c>
      <c r="G34" s="37"/>
      <c r="H34" s="37"/>
      <c r="I34" s="127">
        <v>0.12</v>
      </c>
      <c r="J34" s="126">
        <f>ROUND(((SUM(BF120:BF130))*I34),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ROUND((SUM(BG120:BG130)),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ROUND((SUM(BH120:BH130)),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ROUND((SUM(BI120:BI130)),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30189" customHeight="1">
      <c r="A85" s="37"/>
      <c r="B85" s="38"/>
      <c r="C85" s="37"/>
      <c r="D85" s="37"/>
      <c r="E85" s="120" t="str">
        <f>E7</f>
        <v>Zastřešení jeviště - Park Osmička, Lovosice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94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30189" customHeight="1">
      <c r="A87" s="37"/>
      <c r="B87" s="38"/>
      <c r="C87" s="37"/>
      <c r="D87" s="37"/>
      <c r="E87" s="66" t="str">
        <f>E9</f>
        <v>03 - Vedlejší rozpočtové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6. 10. 2025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4.81509" customHeight="1">
      <c r="A91" s="37"/>
      <c r="B91" s="38"/>
      <c r="C91" s="31" t="s">
        <v>24</v>
      </c>
      <c r="D91" s="37"/>
      <c r="E91" s="37"/>
      <c r="F91" s="26" t="str">
        <f>E15</f>
        <v>Město Lovosice</v>
      </c>
      <c r="G91" s="37"/>
      <c r="H91" s="37"/>
      <c r="I91" s="31" t="s">
        <v>30</v>
      </c>
      <c r="J91" s="35" t="str">
        <f>E21</f>
        <v>LINE architektura s.r.o. Praha 9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30566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Šimková Dita, K.Vary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98</v>
      </c>
      <c r="D94" s="128"/>
      <c r="E94" s="128"/>
      <c r="F94" s="128"/>
      <c r="G94" s="128"/>
      <c r="H94" s="128"/>
      <c r="I94" s="128"/>
      <c r="J94" s="137" t="s">
        <v>99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100</v>
      </c>
      <c r="D96" s="37"/>
      <c r="E96" s="37"/>
      <c r="F96" s="37"/>
      <c r="G96" s="37"/>
      <c r="H96" s="37"/>
      <c r="I96" s="37"/>
      <c r="J96" s="95">
        <f>J120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101</v>
      </c>
    </row>
    <row r="97" s="9" customFormat="1" ht="24.96" customHeight="1">
      <c r="A97" s="9"/>
      <c r="B97" s="139"/>
      <c r="C97" s="9"/>
      <c r="D97" s="140" t="s">
        <v>846</v>
      </c>
      <c r="E97" s="141"/>
      <c r="F97" s="141"/>
      <c r="G97" s="141"/>
      <c r="H97" s="141"/>
      <c r="I97" s="141"/>
      <c r="J97" s="142">
        <f>J121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847</v>
      </c>
      <c r="E98" s="145"/>
      <c r="F98" s="145"/>
      <c r="G98" s="145"/>
      <c r="H98" s="145"/>
      <c r="I98" s="145"/>
      <c r="J98" s="146">
        <f>J122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848</v>
      </c>
      <c r="E99" s="145"/>
      <c r="F99" s="145"/>
      <c r="G99" s="145"/>
      <c r="H99" s="145"/>
      <c r="I99" s="145"/>
      <c r="J99" s="146">
        <f>J127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849</v>
      </c>
      <c r="E100" s="145"/>
      <c r="F100" s="145"/>
      <c r="G100" s="145"/>
      <c r="H100" s="145"/>
      <c r="I100" s="145"/>
      <c r="J100" s="146">
        <f>J129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119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30189" customHeight="1">
      <c r="A110" s="37"/>
      <c r="B110" s="38"/>
      <c r="C110" s="37"/>
      <c r="D110" s="37"/>
      <c r="E110" s="120" t="str">
        <f>E7</f>
        <v>Zastřešení jeviště - Park Osmička, Lovosice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94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30189" customHeight="1">
      <c r="A112" s="37"/>
      <c r="B112" s="38"/>
      <c r="C112" s="37"/>
      <c r="D112" s="37"/>
      <c r="E112" s="66" t="str">
        <f>E9</f>
        <v>03 - Vedlejší rozpočtové náklady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7"/>
      <c r="E114" s="37"/>
      <c r="F114" s="26" t="str">
        <f>F12</f>
        <v xml:space="preserve"> </v>
      </c>
      <c r="G114" s="37"/>
      <c r="H114" s="37"/>
      <c r="I114" s="31" t="s">
        <v>22</v>
      </c>
      <c r="J114" s="68" t="str">
        <f>IF(J12="","",J12)</f>
        <v>6. 10. 2025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81509" customHeight="1">
      <c r="A116" s="37"/>
      <c r="B116" s="38"/>
      <c r="C116" s="31" t="s">
        <v>24</v>
      </c>
      <c r="D116" s="37"/>
      <c r="E116" s="37"/>
      <c r="F116" s="26" t="str">
        <f>E15</f>
        <v>Město Lovosice</v>
      </c>
      <c r="G116" s="37"/>
      <c r="H116" s="37"/>
      <c r="I116" s="31" t="s">
        <v>30</v>
      </c>
      <c r="J116" s="35" t="str">
        <f>E21</f>
        <v>LINE architektura s.r.o. Praha 9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30566" customHeight="1">
      <c r="A117" s="37"/>
      <c r="B117" s="38"/>
      <c r="C117" s="31" t="s">
        <v>28</v>
      </c>
      <c r="D117" s="37"/>
      <c r="E117" s="37"/>
      <c r="F117" s="26" t="str">
        <f>IF(E18="","",E18)</f>
        <v>Vyplň údaj</v>
      </c>
      <c r="G117" s="37"/>
      <c r="H117" s="37"/>
      <c r="I117" s="31" t="s">
        <v>33</v>
      </c>
      <c r="J117" s="35" t="str">
        <f>E24</f>
        <v>Šimková Dita, K.Vary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47"/>
      <c r="B119" s="148"/>
      <c r="C119" s="149" t="s">
        <v>120</v>
      </c>
      <c r="D119" s="150" t="s">
        <v>61</v>
      </c>
      <c r="E119" s="150" t="s">
        <v>57</v>
      </c>
      <c r="F119" s="150" t="s">
        <v>58</v>
      </c>
      <c r="G119" s="150" t="s">
        <v>121</v>
      </c>
      <c r="H119" s="150" t="s">
        <v>122</v>
      </c>
      <c r="I119" s="150" t="s">
        <v>123</v>
      </c>
      <c r="J119" s="151" t="s">
        <v>99</v>
      </c>
      <c r="K119" s="152" t="s">
        <v>124</v>
      </c>
      <c r="L119" s="153"/>
      <c r="M119" s="85" t="s">
        <v>1</v>
      </c>
      <c r="N119" s="86" t="s">
        <v>40</v>
      </c>
      <c r="O119" s="86" t="s">
        <v>125</v>
      </c>
      <c r="P119" s="86" t="s">
        <v>126</v>
      </c>
      <c r="Q119" s="86" t="s">
        <v>127</v>
      </c>
      <c r="R119" s="86" t="s">
        <v>128</v>
      </c>
      <c r="S119" s="86" t="s">
        <v>129</v>
      </c>
      <c r="T119" s="87" t="s">
        <v>130</v>
      </c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</row>
    <row r="120" s="2" customFormat="1" ht="22.8" customHeight="1">
      <c r="A120" s="37"/>
      <c r="B120" s="38"/>
      <c r="C120" s="92" t="s">
        <v>131</v>
      </c>
      <c r="D120" s="37"/>
      <c r="E120" s="37"/>
      <c r="F120" s="37"/>
      <c r="G120" s="37"/>
      <c r="H120" s="37"/>
      <c r="I120" s="37"/>
      <c r="J120" s="154">
        <f>BK120</f>
        <v>0</v>
      </c>
      <c r="K120" s="37"/>
      <c r="L120" s="38"/>
      <c r="M120" s="88"/>
      <c r="N120" s="72"/>
      <c r="O120" s="89"/>
      <c r="P120" s="155">
        <f>P121</f>
        <v>0</v>
      </c>
      <c r="Q120" s="89"/>
      <c r="R120" s="155">
        <f>R121</f>
        <v>0</v>
      </c>
      <c r="S120" s="89"/>
      <c r="T120" s="156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75</v>
      </c>
      <c r="AU120" s="18" t="s">
        <v>101</v>
      </c>
      <c r="BK120" s="157">
        <f>BK121</f>
        <v>0</v>
      </c>
    </row>
    <row r="121" s="12" customFormat="1" ht="25.92" customHeight="1">
      <c r="A121" s="12"/>
      <c r="B121" s="158"/>
      <c r="C121" s="12"/>
      <c r="D121" s="159" t="s">
        <v>75</v>
      </c>
      <c r="E121" s="160" t="s">
        <v>850</v>
      </c>
      <c r="F121" s="160" t="s">
        <v>91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P122+P127+P129</f>
        <v>0</v>
      </c>
      <c r="Q121" s="164"/>
      <c r="R121" s="165">
        <f>R122+R127+R129</f>
        <v>0</v>
      </c>
      <c r="S121" s="164"/>
      <c r="T121" s="166">
        <f>T122+T127+T129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157</v>
      </c>
      <c r="AT121" s="167" t="s">
        <v>75</v>
      </c>
      <c r="AU121" s="167" t="s">
        <v>76</v>
      </c>
      <c r="AY121" s="159" t="s">
        <v>134</v>
      </c>
      <c r="BK121" s="168">
        <f>BK122+BK127+BK129</f>
        <v>0</v>
      </c>
    </row>
    <row r="122" s="12" customFormat="1" ht="22.8" customHeight="1">
      <c r="A122" s="12"/>
      <c r="B122" s="158"/>
      <c r="C122" s="12"/>
      <c r="D122" s="159" t="s">
        <v>75</v>
      </c>
      <c r="E122" s="169" t="s">
        <v>851</v>
      </c>
      <c r="F122" s="169" t="s">
        <v>852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SUM(P123:P126)</f>
        <v>0</v>
      </c>
      <c r="Q122" s="164"/>
      <c r="R122" s="165">
        <f>SUM(R123:R126)</f>
        <v>0</v>
      </c>
      <c r="S122" s="164"/>
      <c r="T122" s="166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157</v>
      </c>
      <c r="AT122" s="167" t="s">
        <v>75</v>
      </c>
      <c r="AU122" s="167" t="s">
        <v>84</v>
      </c>
      <c r="AY122" s="159" t="s">
        <v>134</v>
      </c>
      <c r="BK122" s="168">
        <f>SUM(BK123:BK126)</f>
        <v>0</v>
      </c>
    </row>
    <row r="123" s="2" customFormat="1" ht="16.30189" customHeight="1">
      <c r="A123" s="37"/>
      <c r="B123" s="171"/>
      <c r="C123" s="172" t="s">
        <v>84</v>
      </c>
      <c r="D123" s="172" t="s">
        <v>136</v>
      </c>
      <c r="E123" s="173" t="s">
        <v>853</v>
      </c>
      <c r="F123" s="174" t="s">
        <v>854</v>
      </c>
      <c r="G123" s="175" t="s">
        <v>855</v>
      </c>
      <c r="H123" s="176">
        <v>1</v>
      </c>
      <c r="I123" s="177"/>
      <c r="J123" s="178">
        <f>ROUND(I123*H123,2)</f>
        <v>0</v>
      </c>
      <c r="K123" s="179"/>
      <c r="L123" s="38"/>
      <c r="M123" s="180" t="s">
        <v>1</v>
      </c>
      <c r="N123" s="181" t="s">
        <v>41</v>
      </c>
      <c r="O123" s="76"/>
      <c r="P123" s="182">
        <f>O123*H123</f>
        <v>0</v>
      </c>
      <c r="Q123" s="182">
        <v>0</v>
      </c>
      <c r="R123" s="182">
        <f>Q123*H123</f>
        <v>0</v>
      </c>
      <c r="S123" s="182">
        <v>0</v>
      </c>
      <c r="T123" s="18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4" t="s">
        <v>856</v>
      </c>
      <c r="AT123" s="184" t="s">
        <v>136</v>
      </c>
      <c r="AU123" s="184" t="s">
        <v>86</v>
      </c>
      <c r="AY123" s="18" t="s">
        <v>134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18" t="s">
        <v>84</v>
      </c>
      <c r="BK123" s="185">
        <f>ROUND(I123*H123,2)</f>
        <v>0</v>
      </c>
      <c r="BL123" s="18" t="s">
        <v>856</v>
      </c>
      <c r="BM123" s="184" t="s">
        <v>857</v>
      </c>
    </row>
    <row r="124" s="2" customFormat="1" ht="16.30189" customHeight="1">
      <c r="A124" s="37"/>
      <c r="B124" s="171"/>
      <c r="C124" s="172" t="s">
        <v>86</v>
      </c>
      <c r="D124" s="172" t="s">
        <v>136</v>
      </c>
      <c r="E124" s="173" t="s">
        <v>858</v>
      </c>
      <c r="F124" s="174" t="s">
        <v>859</v>
      </c>
      <c r="G124" s="175" t="s">
        <v>855</v>
      </c>
      <c r="H124" s="176">
        <v>1</v>
      </c>
      <c r="I124" s="177"/>
      <c r="J124" s="178">
        <f>ROUND(I124*H124,2)</f>
        <v>0</v>
      </c>
      <c r="K124" s="179"/>
      <c r="L124" s="38"/>
      <c r="M124" s="180" t="s">
        <v>1</v>
      </c>
      <c r="N124" s="181" t="s">
        <v>41</v>
      </c>
      <c r="O124" s="76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4" t="s">
        <v>856</v>
      </c>
      <c r="AT124" s="184" t="s">
        <v>136</v>
      </c>
      <c r="AU124" s="184" t="s">
        <v>86</v>
      </c>
      <c r="AY124" s="18" t="s">
        <v>134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8" t="s">
        <v>84</v>
      </c>
      <c r="BK124" s="185">
        <f>ROUND(I124*H124,2)</f>
        <v>0</v>
      </c>
      <c r="BL124" s="18" t="s">
        <v>856</v>
      </c>
      <c r="BM124" s="184" t="s">
        <v>860</v>
      </c>
    </row>
    <row r="125" s="2" customFormat="1" ht="16.30189" customHeight="1">
      <c r="A125" s="37"/>
      <c r="B125" s="171"/>
      <c r="C125" s="172" t="s">
        <v>147</v>
      </c>
      <c r="D125" s="172" t="s">
        <v>136</v>
      </c>
      <c r="E125" s="173" t="s">
        <v>861</v>
      </c>
      <c r="F125" s="174" t="s">
        <v>862</v>
      </c>
      <c r="G125" s="175" t="s">
        <v>855</v>
      </c>
      <c r="H125" s="176">
        <v>1</v>
      </c>
      <c r="I125" s="177"/>
      <c r="J125" s="178">
        <f>ROUND(I125*H125,2)</f>
        <v>0</v>
      </c>
      <c r="K125" s="179"/>
      <c r="L125" s="38"/>
      <c r="M125" s="180" t="s">
        <v>1</v>
      </c>
      <c r="N125" s="181" t="s">
        <v>41</v>
      </c>
      <c r="O125" s="76"/>
      <c r="P125" s="182">
        <f>O125*H125</f>
        <v>0</v>
      </c>
      <c r="Q125" s="182">
        <v>0</v>
      </c>
      <c r="R125" s="182">
        <f>Q125*H125</f>
        <v>0</v>
      </c>
      <c r="S125" s="182">
        <v>0</v>
      </c>
      <c r="T125" s="18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4" t="s">
        <v>856</v>
      </c>
      <c r="AT125" s="184" t="s">
        <v>136</v>
      </c>
      <c r="AU125" s="184" t="s">
        <v>86</v>
      </c>
      <c r="AY125" s="18" t="s">
        <v>134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18" t="s">
        <v>84</v>
      </c>
      <c r="BK125" s="185">
        <f>ROUND(I125*H125,2)</f>
        <v>0</v>
      </c>
      <c r="BL125" s="18" t="s">
        <v>856</v>
      </c>
      <c r="BM125" s="184" t="s">
        <v>863</v>
      </c>
    </row>
    <row r="126" s="2" customFormat="1" ht="16.30189" customHeight="1">
      <c r="A126" s="37"/>
      <c r="B126" s="171"/>
      <c r="C126" s="172" t="s">
        <v>140</v>
      </c>
      <c r="D126" s="172" t="s">
        <v>136</v>
      </c>
      <c r="E126" s="173" t="s">
        <v>864</v>
      </c>
      <c r="F126" s="174" t="s">
        <v>865</v>
      </c>
      <c r="G126" s="175" t="s">
        <v>855</v>
      </c>
      <c r="H126" s="176">
        <v>1</v>
      </c>
      <c r="I126" s="177"/>
      <c r="J126" s="178">
        <f>ROUND(I126*H126,2)</f>
        <v>0</v>
      </c>
      <c r="K126" s="179"/>
      <c r="L126" s="38"/>
      <c r="M126" s="180" t="s">
        <v>1</v>
      </c>
      <c r="N126" s="181" t="s">
        <v>41</v>
      </c>
      <c r="O126" s="76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4" t="s">
        <v>856</v>
      </c>
      <c r="AT126" s="184" t="s">
        <v>136</v>
      </c>
      <c r="AU126" s="184" t="s">
        <v>86</v>
      </c>
      <c r="AY126" s="18" t="s">
        <v>134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8" t="s">
        <v>84</v>
      </c>
      <c r="BK126" s="185">
        <f>ROUND(I126*H126,2)</f>
        <v>0</v>
      </c>
      <c r="BL126" s="18" t="s">
        <v>856</v>
      </c>
      <c r="BM126" s="184" t="s">
        <v>866</v>
      </c>
    </row>
    <row r="127" s="12" customFormat="1" ht="22.8" customHeight="1">
      <c r="A127" s="12"/>
      <c r="B127" s="158"/>
      <c r="C127" s="12"/>
      <c r="D127" s="159" t="s">
        <v>75</v>
      </c>
      <c r="E127" s="169" t="s">
        <v>867</v>
      </c>
      <c r="F127" s="169" t="s">
        <v>868</v>
      </c>
      <c r="G127" s="12"/>
      <c r="H127" s="12"/>
      <c r="I127" s="161"/>
      <c r="J127" s="170">
        <f>BK127</f>
        <v>0</v>
      </c>
      <c r="K127" s="12"/>
      <c r="L127" s="158"/>
      <c r="M127" s="163"/>
      <c r="N127" s="164"/>
      <c r="O127" s="164"/>
      <c r="P127" s="165">
        <f>P128</f>
        <v>0</v>
      </c>
      <c r="Q127" s="164"/>
      <c r="R127" s="165">
        <f>R128</f>
        <v>0</v>
      </c>
      <c r="S127" s="164"/>
      <c r="T127" s="166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9" t="s">
        <v>157</v>
      </c>
      <c r="AT127" s="167" t="s">
        <v>75</v>
      </c>
      <c r="AU127" s="167" t="s">
        <v>84</v>
      </c>
      <c r="AY127" s="159" t="s">
        <v>134</v>
      </c>
      <c r="BK127" s="168">
        <f>BK128</f>
        <v>0</v>
      </c>
    </row>
    <row r="128" s="2" customFormat="1" ht="16.30189" customHeight="1">
      <c r="A128" s="37"/>
      <c r="B128" s="171"/>
      <c r="C128" s="172" t="s">
        <v>157</v>
      </c>
      <c r="D128" s="172" t="s">
        <v>136</v>
      </c>
      <c r="E128" s="173" t="s">
        <v>869</v>
      </c>
      <c r="F128" s="174" t="s">
        <v>868</v>
      </c>
      <c r="G128" s="175" t="s">
        <v>855</v>
      </c>
      <c r="H128" s="176">
        <v>1</v>
      </c>
      <c r="I128" s="177"/>
      <c r="J128" s="178">
        <f>ROUND(I128*H128,2)</f>
        <v>0</v>
      </c>
      <c r="K128" s="179"/>
      <c r="L128" s="38"/>
      <c r="M128" s="180" t="s">
        <v>1</v>
      </c>
      <c r="N128" s="181" t="s">
        <v>41</v>
      </c>
      <c r="O128" s="76"/>
      <c r="P128" s="182">
        <f>O128*H128</f>
        <v>0</v>
      </c>
      <c r="Q128" s="182">
        <v>0</v>
      </c>
      <c r="R128" s="182">
        <f>Q128*H128</f>
        <v>0</v>
      </c>
      <c r="S128" s="182">
        <v>0</v>
      </c>
      <c r="T128" s="18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4" t="s">
        <v>856</v>
      </c>
      <c r="AT128" s="184" t="s">
        <v>136</v>
      </c>
      <c r="AU128" s="184" t="s">
        <v>86</v>
      </c>
      <c r="AY128" s="18" t="s">
        <v>134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18" t="s">
        <v>84</v>
      </c>
      <c r="BK128" s="185">
        <f>ROUND(I128*H128,2)</f>
        <v>0</v>
      </c>
      <c r="BL128" s="18" t="s">
        <v>856</v>
      </c>
      <c r="BM128" s="184" t="s">
        <v>870</v>
      </c>
    </row>
    <row r="129" s="12" customFormat="1" ht="22.8" customHeight="1">
      <c r="A129" s="12"/>
      <c r="B129" s="158"/>
      <c r="C129" s="12"/>
      <c r="D129" s="159" t="s">
        <v>75</v>
      </c>
      <c r="E129" s="169" t="s">
        <v>871</v>
      </c>
      <c r="F129" s="169" t="s">
        <v>872</v>
      </c>
      <c r="G129" s="12"/>
      <c r="H129" s="12"/>
      <c r="I129" s="161"/>
      <c r="J129" s="170">
        <f>BK129</f>
        <v>0</v>
      </c>
      <c r="K129" s="12"/>
      <c r="L129" s="158"/>
      <c r="M129" s="163"/>
      <c r="N129" s="164"/>
      <c r="O129" s="164"/>
      <c r="P129" s="165">
        <f>P130</f>
        <v>0</v>
      </c>
      <c r="Q129" s="164"/>
      <c r="R129" s="165">
        <f>R130</f>
        <v>0</v>
      </c>
      <c r="S129" s="164"/>
      <c r="T129" s="166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9" t="s">
        <v>157</v>
      </c>
      <c r="AT129" s="167" t="s">
        <v>75</v>
      </c>
      <c r="AU129" s="167" t="s">
        <v>84</v>
      </c>
      <c r="AY129" s="159" t="s">
        <v>134</v>
      </c>
      <c r="BK129" s="168">
        <f>BK130</f>
        <v>0</v>
      </c>
    </row>
    <row r="130" s="2" customFormat="1" ht="16.30189" customHeight="1">
      <c r="A130" s="37"/>
      <c r="B130" s="171"/>
      <c r="C130" s="172" t="s">
        <v>161</v>
      </c>
      <c r="D130" s="172" t="s">
        <v>136</v>
      </c>
      <c r="E130" s="173" t="s">
        <v>873</v>
      </c>
      <c r="F130" s="174" t="s">
        <v>872</v>
      </c>
      <c r="G130" s="175" t="s">
        <v>855</v>
      </c>
      <c r="H130" s="176">
        <v>1</v>
      </c>
      <c r="I130" s="177"/>
      <c r="J130" s="178">
        <f>ROUND(I130*H130,2)</f>
        <v>0</v>
      </c>
      <c r="K130" s="179"/>
      <c r="L130" s="38"/>
      <c r="M130" s="225" t="s">
        <v>1</v>
      </c>
      <c r="N130" s="226" t="s">
        <v>41</v>
      </c>
      <c r="O130" s="227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4" t="s">
        <v>856</v>
      </c>
      <c r="AT130" s="184" t="s">
        <v>136</v>
      </c>
      <c r="AU130" s="184" t="s">
        <v>86</v>
      </c>
      <c r="AY130" s="18" t="s">
        <v>134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8" t="s">
        <v>84</v>
      </c>
      <c r="BK130" s="185">
        <f>ROUND(I130*H130,2)</f>
        <v>0</v>
      </c>
      <c r="BL130" s="18" t="s">
        <v>856</v>
      </c>
      <c r="BM130" s="184" t="s">
        <v>874</v>
      </c>
    </row>
    <row r="131" s="2" customFormat="1" ht="6.96" customHeight="1">
      <c r="A131" s="37"/>
      <c r="B131" s="59"/>
      <c r="C131" s="60"/>
      <c r="D131" s="60"/>
      <c r="E131" s="60"/>
      <c r="F131" s="60"/>
      <c r="G131" s="60"/>
      <c r="H131" s="60"/>
      <c r="I131" s="60"/>
      <c r="J131" s="60"/>
      <c r="K131" s="60"/>
      <c r="L131" s="38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autoFilter ref="C119:K13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DESKTOP-6KERRGB\Dell</dc:creator>
  <cp:lastModifiedBy>DESKTOP-6KERRGB\Dell</cp:lastModifiedBy>
  <dcterms:created xsi:type="dcterms:W3CDTF">2025-10-06T09:34:35Z</dcterms:created>
  <dcterms:modified xsi:type="dcterms:W3CDTF">2025-10-06T09:34:36Z</dcterms:modified>
</cp:coreProperties>
</file>