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9368" windowHeight="8808" tabRatio="805" activeTab="1"/>
  </bookViews>
  <sheets>
    <sheet name="Rekapitulace stavby" sheetId="1" r:id="rId1"/>
    <sheet name="SO 01 - Venkovní rozvody" sheetId="2" r:id="rId2"/>
    <sheet name="SO 01.1 komunikace" sheetId="12" r:id="rId3"/>
    <sheet name="SO 02.12 - DPS" sheetId="3" r:id="rId4"/>
    <sheet name="SO 02.13 - DPS" sheetId="4" r:id="rId5"/>
    <sheet name="SO 02.14 - DPS" sheetId="5" r:id="rId6"/>
    <sheet name="SO 02.15 - DPS" sheetId="6" r:id="rId7"/>
    <sheet name="SO 02.16 - DPS" sheetId="7" r:id="rId8"/>
    <sheet name="SO 02.17 - DPS" sheetId="8" r:id="rId9"/>
    <sheet name="SO 02.18 - DPS" sheetId="9" r:id="rId10"/>
  </sheets>
  <definedNames>
    <definedName name="_xlnm._FilterDatabase" localSheetId="1" hidden="1">'SO 01 - Venkovní rozvody'!$C$98:$K$386</definedName>
    <definedName name="_xlnm._FilterDatabase" localSheetId="3" hidden="1">'SO 02.12 - DPS'!$C$95:$K$162</definedName>
    <definedName name="_xlnm._FilterDatabase" localSheetId="4" hidden="1">'SO 02.13 - DPS'!$C$95:$K$158</definedName>
    <definedName name="_xlnm._FilterDatabase" localSheetId="5" hidden="1">'SO 02.14 - DPS'!$C$92:$K$152</definedName>
    <definedName name="_xlnm._FilterDatabase" localSheetId="6" hidden="1">'SO 02.15 - DPS'!$C$92:$K$152</definedName>
    <definedName name="_xlnm._FilterDatabase" localSheetId="7" hidden="1">'SO 02.16 - DPS'!$C$92:$K$152</definedName>
    <definedName name="_xlnm._FilterDatabase" localSheetId="8" hidden="1">'SO 02.17 - DPS'!$C$92:$K$152</definedName>
    <definedName name="_xlnm._FilterDatabase" localSheetId="9" hidden="1">'SO 02.18 - DPS'!$C$92:$K$152</definedName>
    <definedName name="_xlnm.Print_Area" localSheetId="0">'Rekapitulace stavby'!$D$4:$AO$36,'Rekapitulace stavby'!$C$42:$AQ$63</definedName>
    <definedName name="_xlnm.Print_Area" localSheetId="1">'SO 01 - Venkovní rozvody'!$C$4:$J$39,'SO 01 - Venkovní rozvody'!$C$45:$J$80,'SO 01 - Venkovní rozvody'!$C$86:$K$386</definedName>
    <definedName name="_xlnm.Print_Area" localSheetId="3">'SO 02.12 - DPS'!$C$4:$J$39,'SO 02.12 - DPS'!$C$45:$J$77,'SO 02.12 - DPS'!$C$83:$K$162</definedName>
    <definedName name="_xlnm.Print_Area" localSheetId="4">'SO 02.13 - DPS'!$C$4:$J$39,'SO 02.13 - DPS'!$C$45:$J$77,'SO 02.13 - DPS'!$C$83:$K$158</definedName>
    <definedName name="_xlnm.Print_Area" localSheetId="5">'SO 02.14 - DPS'!$C$4:$J$39,'SO 02.14 - DPS'!$C$45:$J$74,'SO 02.14 - DPS'!$C$80:$K$152</definedName>
    <definedName name="_xlnm.Print_Area" localSheetId="6">'SO 02.15 - DPS'!$C$4:$J$39,'SO 02.15 - DPS'!$C$45:$J$74,'SO 02.15 - DPS'!$C$80:$K$152</definedName>
    <definedName name="_xlnm.Print_Area" localSheetId="7">'SO 02.16 - DPS'!$C$4:$J$39,'SO 02.16 - DPS'!$C$45:$J$74,'SO 02.16 - DPS'!$C$80:$K$152</definedName>
    <definedName name="_xlnm.Print_Area" localSheetId="8">'SO 02.17 - DPS'!$C$4:$J$39,'SO 02.17 - DPS'!$C$45:$J$74,'SO 02.17 - DPS'!$C$80:$K$152</definedName>
    <definedName name="_xlnm.Print_Area" localSheetId="9">'SO 02.18 - DPS'!$C$4:$J$39,'SO 02.18 - DPS'!$C$45:$J$74,'SO 02.18 - DPS'!$C$80:$K$152</definedName>
    <definedName name="_xlnm.Print_Titles" localSheetId="0">'Rekapitulace stavby'!$52:$52</definedName>
    <definedName name="_xlnm.Print_Titles" localSheetId="1">'SO 01 - Venkovní rozvody'!$98:$98</definedName>
    <definedName name="_xlnm.Print_Titles" localSheetId="3">'SO 02.12 - DPS'!$95:$95</definedName>
    <definedName name="_xlnm.Print_Titles" localSheetId="4">'SO 02.13 - DPS'!$95:$95</definedName>
    <definedName name="_xlnm.Print_Titles" localSheetId="5">'SO 02.14 - DPS'!$92:$92</definedName>
    <definedName name="_xlnm.Print_Titles" localSheetId="6">'SO 02.15 - DPS'!$92:$92</definedName>
    <definedName name="_xlnm.Print_Titles" localSheetId="7">'SO 02.16 - DPS'!$92:$92</definedName>
    <definedName name="_xlnm.Print_Titles" localSheetId="8">'SO 02.17 - DPS'!$92:$92</definedName>
    <definedName name="_xlnm.Print_Titles" localSheetId="9">'SO 02.18 - DPS'!$92:$92</definedName>
  </definedNames>
  <calcPr calcId="152511"/>
</workbook>
</file>

<file path=xl/sharedStrings.xml><?xml version="1.0" encoding="utf-8"?>
<sst xmlns="http://schemas.openxmlformats.org/spreadsheetml/2006/main" count="8950" uniqueCount="745">
  <si>
    <t>Export Komplet</t>
  </si>
  <si>
    <t/>
  </si>
  <si>
    <t>2.0</t>
  </si>
  <si>
    <t>ZAMOK</t>
  </si>
  <si>
    <t>False</t>
  </si>
  <si>
    <t>{9cd81896-0593-4cd6-b091-beb211e2b344}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</si>
  <si>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</si>
  <si>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</si>
  <si>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</si>
  <si>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</si>
  <si>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</si>
  <si>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</si>
  <si>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</si>
  <si>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01-02-2019</t>
  </si>
  <si>
    <t>Stavba:</t>
  </si>
  <si>
    <t>KSO:</t>
  </si>
  <si>
    <t>CC-CZ:</t>
  </si>
  <si>
    <t>Místo:</t>
  </si>
  <si>
    <t>Lovosice</t>
  </si>
  <si>
    <t>Datum:</t>
  </si>
  <si>
    <t>28.2.2019</t>
  </si>
  <si>
    <t>Zadavatel:</t>
  </si>
  <si>
    <t>IČ:</t>
  </si>
  <si>
    <t xml:space="preserve"> 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</si>
  <si>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</si>
  <si>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</si>
  <si>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</si>
  <si>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</si>
  <si>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</si>
  <si>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</si>
  <si>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</si>
  <si>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</si>
  <si>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</si>
  <si>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</si>
  <si>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</si>
  <si>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</si>
  <si>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</si>
  <si>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</si>
  <si>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</si>
  <si>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</si>
  <si>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</si>
  <si>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</si>
  <si>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</si>
  <si>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</si>
  <si>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</si>
  <si>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</si>
  <si>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</si>
  <si>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</si>
  <si>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</si>
  <si>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</si>
  <si>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</si>
  <si>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</si>
  <si>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</si>
  <si>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</si>
  <si>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</si>
  <si>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</si>
  <si>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</si>
  <si>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</si>
  <si>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</si>
  <si>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</si>
  <si>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</si>
  <si>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</si>
  <si>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</si>
  <si>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</si>
  <si>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</si>
  <si>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</si>
  <si>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</si>
  <si>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</si>
  <si>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</si>
  <si>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Venkovní rozvody</t>
  </si>
  <si>
    <t>STA</t>
  </si>
  <si>
    <t>1</t>
  </si>
  <si>
    <t>{c4029ef2-be76-44bb-952d-a1151c20dfcc}</t>
  </si>
  <si>
    <t>2</t>
  </si>
  <si>
    <t>SO 02.12</t>
  </si>
  <si>
    <t>DOMOVNÍ STANICE</t>
  </si>
  <si>
    <t>{85ee92e6-f074-4a99-80d8-405204fee35f}</t>
  </si>
  <si>
    <t>SO 02.13</t>
  </si>
  <si>
    <t>{dc8c8641-5b83-46d7-a235-f7e8522200db}</t>
  </si>
  <si>
    <t>SO 02.14</t>
  </si>
  <si>
    <t>{8ee42a54-f0ec-4a51-a684-9982b94f5423}</t>
  </si>
  <si>
    <t>SO 02.15</t>
  </si>
  <si>
    <t>{f5da96e4-ce3d-4583-8a41-45eded2ad6b2}</t>
  </si>
  <si>
    <t>SO 02.16</t>
  </si>
  <si>
    <t>{2d107ab9-4a07-44a6-b771-1b0bd4c36ab3}</t>
  </si>
  <si>
    <t>SO 02.17</t>
  </si>
  <si>
    <t>{29deeda0-eb56-44dd-8dfb-d1a311b072f9}</t>
  </si>
  <si>
    <t>SO 02.18</t>
  </si>
  <si>
    <t>{eefc1f02-8bde-460b-9d5c-b489c415d375}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</si>
  <si>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</si>
  <si>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</si>
  <si>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</si>
  <si>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</si>
  <si>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</si>
  <si>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</si>
  <si>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</si>
  <si>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1 - Zemní práce</t>
  </si>
  <si>
    <t>3 - Svislé a kompletní konstrukce</t>
  </si>
  <si>
    <t>6 - Úpravy povrchů, podlahy a osazování výplní</t>
  </si>
  <si>
    <t>8 - Trubní vedení</t>
  </si>
  <si>
    <t>9 - Ostatní konstrukce a práce, bourání</t>
  </si>
  <si>
    <t>997 - Přesun sutě</t>
  </si>
  <si>
    <t>HSV - Práce a dodávky HSV</t>
  </si>
  <si>
    <t xml:space="preserve">    2 - Zakládání</t>
  </si>
  <si>
    <t xml:space="preserve">    5 - Komunikace pozemní</t>
  </si>
  <si>
    <t>711 - Izolace proti vodě, vlhkosti a plynům</t>
  </si>
  <si>
    <t>23-M - Montáže potrubí</t>
  </si>
  <si>
    <t>M - Práce a dodávky M</t>
  </si>
  <si>
    <t xml:space="preserve">    36-M - Montáž prov.,měř. a regul. zařízení</t>
  </si>
  <si>
    <t>VRN2 - Příprava staveniště</t>
  </si>
  <si>
    <t>VRN3 - Zařízení staveniště</t>
  </si>
  <si>
    <t>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</si>
  <si>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</si>
  <si>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</si>
  <si>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</si>
  <si>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</si>
  <si>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</si>
  <si>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</si>
  <si>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</si>
  <si>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</si>
  <si>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</si>
  <si>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</si>
  <si>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</si>
  <si>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</si>
  <si>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</si>
  <si>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</si>
  <si>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</si>
  <si>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</si>
  <si>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112151013</t>
  </si>
  <si>
    <t>Pokácení stromu volné v celku s odřezáním kmene a s odvětvením průměru kmene přes 300 do 400 mm</t>
  </si>
  <si>
    <t>kus</t>
  </si>
  <si>
    <t>CS ÚRS 2019 01</t>
  </si>
  <si>
    <t>4</t>
  </si>
  <si>
    <t>1447582471</t>
  </si>
  <si>
    <t>113107043</t>
  </si>
  <si>
    <t>Odstranění podkladu živičných tl 150 mm při překopech ručně</t>
  </si>
  <si>
    <t>m2</t>
  </si>
  <si>
    <t>VV</t>
  </si>
  <si>
    <t>224*1,1</t>
  </si>
  <si>
    <t>15*1,2</t>
  </si>
  <si>
    <t>Součet</t>
  </si>
  <si>
    <t>3</t>
  </si>
  <si>
    <t>113107112</t>
  </si>
  <si>
    <t>Odstranění podkladu z kameniva těženého tl 200 mm ručně</t>
  </si>
  <si>
    <t>5*2</t>
  </si>
  <si>
    <t>113152111</t>
  </si>
  <si>
    <t>Odstranění podkladů zpevněných ploch z kameniva těženého</t>
  </si>
  <si>
    <t>m3</t>
  </si>
  <si>
    <t>6</t>
  </si>
  <si>
    <t>10*2*0,2</t>
  </si>
  <si>
    <t>5</t>
  </si>
  <si>
    <t>120901102</t>
  </si>
  <si>
    <t>Bourání zdiva cihelného nebo smíšeného v odkopávkách nebo prokopávkách na maltu nastavovanou ručně</t>
  </si>
  <si>
    <t>8</t>
  </si>
  <si>
    <t>1,2*0,6*0,4*13</t>
  </si>
  <si>
    <t>121101101</t>
  </si>
  <si>
    <t>Sejmutí ornice s přemístěním na vzdálenost do 50 m</t>
  </si>
  <si>
    <t>10</t>
  </si>
  <si>
    <t>412*2*0,1</t>
  </si>
  <si>
    <t>7</t>
  </si>
  <si>
    <t>132301202</t>
  </si>
  <si>
    <t>Hloubení rýh š do 2000 mm v hornině tř. 4 objemu do 1000 m3</t>
  </si>
  <si>
    <t>12</t>
  </si>
  <si>
    <t>1,6*1,3*100</t>
  </si>
  <si>
    <t>1,5*1,3*96</t>
  </si>
  <si>
    <t>1,1*1,35*50</t>
  </si>
  <si>
    <t>1,1*1,35*109</t>
  </si>
  <si>
    <t>1*1,3*55</t>
  </si>
  <si>
    <t>1*1,3*237</t>
  </si>
  <si>
    <t>132312101</t>
  </si>
  <si>
    <t>Hloubení rýh š do 600 mm ručním nebo pneum nářadím v soudržných horninách tř. 4</t>
  </si>
  <si>
    <t>14</t>
  </si>
  <si>
    <t>1,2*1,2*1</t>
  </si>
  <si>
    <t>15*0,3</t>
  </si>
  <si>
    <t>9</t>
  </si>
  <si>
    <t>162701109</t>
  </si>
  <si>
    <t>Příplatek k vodorovnému přemístění výkopku/sypaniny z horniny tř. 1 až 4 ZKD 1000 m přes 10000 m</t>
  </si>
  <si>
    <t>16</t>
  </si>
  <si>
    <t>1010,915</t>
  </si>
  <si>
    <t>171201201</t>
  </si>
  <si>
    <t>Uložení sypaniny na skládky</t>
  </si>
  <si>
    <t>18</t>
  </si>
  <si>
    <t>11</t>
  </si>
  <si>
    <t>171201211</t>
  </si>
  <si>
    <t>Poplatek za uložení stavebního odpadu - zeminy a kameniva na skládce</t>
  </si>
  <si>
    <t>t</t>
  </si>
  <si>
    <t>20</t>
  </si>
  <si>
    <t>1010,915/0,6</t>
  </si>
  <si>
    <t>174101101</t>
  </si>
  <si>
    <t>Zásyp jam, šachet rýh nebo kolem objektů sypaninou se zhutněním</t>
  </si>
  <si>
    <t>22</t>
  </si>
  <si>
    <t>1010,92-302</t>
  </si>
  <si>
    <t>13</t>
  </si>
  <si>
    <t>175111101</t>
  </si>
  <si>
    <t>Obsypání potrubí ručně sypaninou bez prohození sítem, uloženou do 3 m</t>
  </si>
  <si>
    <t>24</t>
  </si>
  <si>
    <t>1,6*0,4*100</t>
  </si>
  <si>
    <t>1,5*0,4*96</t>
  </si>
  <si>
    <t>1*0,4*(237+55+109+50)</t>
  </si>
  <si>
    <t>M</t>
  </si>
  <si>
    <t>58337310</t>
  </si>
  <si>
    <t>štěrkopísek frakce 0-4 třída B</t>
  </si>
  <si>
    <t>26</t>
  </si>
  <si>
    <t>302/0,6</t>
  </si>
  <si>
    <t>58331200</t>
  </si>
  <si>
    <t>štěrkopísek netříděný zásypový materiál</t>
  </si>
  <si>
    <t>28</t>
  </si>
  <si>
    <t>708,9/0,6</t>
  </si>
  <si>
    <t>181301101</t>
  </si>
  <si>
    <t>Rozprostření ornice tl vrstvy do 100 mm pl do 500 m2 v rovině nebo ve svahu do 1:5</t>
  </si>
  <si>
    <t>30</t>
  </si>
  <si>
    <t>17</t>
  </si>
  <si>
    <t>00572472</t>
  </si>
  <si>
    <t>osivo směs travní krajinná-rovinná</t>
  </si>
  <si>
    <t>kg</t>
  </si>
  <si>
    <t>34</t>
  </si>
  <si>
    <t>184201111</t>
  </si>
  <si>
    <t>Výsadba stromů bez balu do předem vyhloubené jamky se zalitím  v rovině nebo na svahu do 1:5, při výšce kmene do 1,8 m</t>
  </si>
  <si>
    <t>-1984945797</t>
  </si>
  <si>
    <t>19</t>
  </si>
  <si>
    <t>02650300</t>
  </si>
  <si>
    <t>Javor mléč /Acer platanoides/ 20-50cm</t>
  </si>
  <si>
    <t>986499734</t>
  </si>
  <si>
    <t>184813212</t>
  </si>
  <si>
    <t>Ochranné oplocení kořenové zóny stromu v rovině nebo na svahu do 1:5, výšky přes 1500 do 2000 mm</t>
  </si>
  <si>
    <t>m</t>
  </si>
  <si>
    <t>-1098759091</t>
  </si>
  <si>
    <t>185803111</t>
  </si>
  <si>
    <t>Ošetření trávníku  jednorázové v rovině nebo na svahu do 1:5</t>
  </si>
  <si>
    <t>343652555</t>
  </si>
  <si>
    <t>D1</t>
  </si>
  <si>
    <t>69311006</t>
  </si>
  <si>
    <t>geotextilie tkaná separační, filtrační, výztužná PP pevnost v tahu 15kN/m</t>
  </si>
  <si>
    <t>36</t>
  </si>
  <si>
    <t>Svislé a kompletní konstrukce</t>
  </si>
  <si>
    <t>23</t>
  </si>
  <si>
    <t>310218811</t>
  </si>
  <si>
    <t>Zazdívka otvorů ve zdivu nadzákladovém kamenem pl do 1 m2</t>
  </si>
  <si>
    <t>38</t>
  </si>
  <si>
    <t>1*0,8*10*0,15</t>
  </si>
  <si>
    <t>310239211</t>
  </si>
  <si>
    <t>Zazdívka otvorů pl do 4 m2 ve zdivu nadzákladovém cihlami pálenými na MVC</t>
  </si>
  <si>
    <t>40</t>
  </si>
  <si>
    <t>1,2*0,6*0,3*13</t>
  </si>
  <si>
    <t>25</t>
  </si>
  <si>
    <t>346244811</t>
  </si>
  <si>
    <t>Přizdívky izolační tl 65 mm z cihel dl 290 mm pevnosti P 20 na MC 10</t>
  </si>
  <si>
    <t>42</t>
  </si>
  <si>
    <t>1,3*0,8*13</t>
  </si>
  <si>
    <t>Úpravy povrchů, podlahy a osazování výplní</t>
  </si>
  <si>
    <t>631311125</t>
  </si>
  <si>
    <t>Mazanina tl do 120 mm z betonu prostého bez zvýšených nároků na prostředí tř. C 20/25</t>
  </si>
  <si>
    <t>44</t>
  </si>
  <si>
    <t>1,2*1,2*0,2*13</t>
  </si>
  <si>
    <t>1*0,8*0,15*10</t>
  </si>
  <si>
    <t>Trubní vedení</t>
  </si>
  <si>
    <t>27</t>
  </si>
  <si>
    <t>866161001</t>
  </si>
  <si>
    <t>46</t>
  </si>
  <si>
    <t>P</t>
  </si>
  <si>
    <t>55271103</t>
  </si>
  <si>
    <t>48</t>
  </si>
  <si>
    <t>29</t>
  </si>
  <si>
    <t>866181003</t>
  </si>
  <si>
    <t>50</t>
  </si>
  <si>
    <t>55271109</t>
  </si>
  <si>
    <t>52</t>
  </si>
  <si>
    <t>31</t>
  </si>
  <si>
    <t>866211003</t>
  </si>
  <si>
    <t>54</t>
  </si>
  <si>
    <t>32</t>
  </si>
  <si>
    <t>55271112</t>
  </si>
  <si>
    <t>56</t>
  </si>
  <si>
    <t>33</t>
  </si>
  <si>
    <t>866211004</t>
  </si>
  <si>
    <t>58</t>
  </si>
  <si>
    <t>55271113</t>
  </si>
  <si>
    <t>60</t>
  </si>
  <si>
    <t>35</t>
  </si>
  <si>
    <t>866231005</t>
  </si>
  <si>
    <t>Montáž potrubí předizolovaného ocelového DN 65  vnějšího průměru D 160 mm</t>
  </si>
  <si>
    <t>62</t>
  </si>
  <si>
    <t>333*2</t>
  </si>
  <si>
    <t>55271116</t>
  </si>
  <si>
    <t>64</t>
  </si>
  <si>
    <t>37</t>
  </si>
  <si>
    <t>866241006</t>
  </si>
  <si>
    <t>Montáž potrubí předizolovaného ocelového DN 80  vnějšího průměru D 180 mm</t>
  </si>
  <si>
    <t>66</t>
  </si>
  <si>
    <t>155*2</t>
  </si>
  <si>
    <t>55271119</t>
  </si>
  <si>
    <t>68</t>
  </si>
  <si>
    <t>39</t>
  </si>
  <si>
    <t>866261008</t>
  </si>
  <si>
    <t>Montáž potrubí předizolovaného ocelového DN 100  vnějšího průměru D 225 mm</t>
  </si>
  <si>
    <t>70</t>
  </si>
  <si>
    <t>109*2</t>
  </si>
  <si>
    <t>55271122</t>
  </si>
  <si>
    <t>72</t>
  </si>
  <si>
    <t>41</t>
  </si>
  <si>
    <t>866271009</t>
  </si>
  <si>
    <t>Montáž potrubí předizolovaného ocelového DN 125  vnějšího průměru D 250 mm</t>
  </si>
  <si>
    <t>74</t>
  </si>
  <si>
    <t>50*2</t>
  </si>
  <si>
    <t>55271125</t>
  </si>
  <si>
    <t>76</t>
  </si>
  <si>
    <t>43</t>
  </si>
  <si>
    <t>867231005</t>
  </si>
  <si>
    <t>Spojka potrubí předizolovaného ocelového DN 65  vnějšího průměru D 160 mm</t>
  </si>
  <si>
    <t>78</t>
  </si>
  <si>
    <t>94</t>
  </si>
  <si>
    <t>55271504</t>
  </si>
  <si>
    <t>spojka předizolovaného potrubí D 160mm</t>
  </si>
  <si>
    <t>80</t>
  </si>
  <si>
    <t>45</t>
  </si>
  <si>
    <t>867241006</t>
  </si>
  <si>
    <t>Spojka potrubí předizolovaného ocelového DN 80  vnějšího průměru D 180 mm</t>
  </si>
  <si>
    <t>82</t>
  </si>
  <si>
    <t>55271505</t>
  </si>
  <si>
    <t>spojka předizolovaného potrubí D 180mm</t>
  </si>
  <si>
    <t>84</t>
  </si>
  <si>
    <t>47</t>
  </si>
  <si>
    <t>867261008</t>
  </si>
  <si>
    <t>Spojka potrubí předizolovaného ocelového DN 100  vnějšího průměru D 225 mm</t>
  </si>
  <si>
    <t>86</t>
  </si>
  <si>
    <t>55271507</t>
  </si>
  <si>
    <t>spojka předizolovaného potrubí D 225mm</t>
  </si>
  <si>
    <t>88</t>
  </si>
  <si>
    <t>49</t>
  </si>
  <si>
    <t>867271009</t>
  </si>
  <si>
    <t>Spojka potrubí předizolovaného ocelového DN 125  vnějšího průměru D 250 mm</t>
  </si>
  <si>
    <t>90</t>
  </si>
  <si>
    <t>55271508</t>
  </si>
  <si>
    <t>spojka předizolovaného potrubí D 250mm</t>
  </si>
  <si>
    <t>92</t>
  </si>
  <si>
    <t>51</t>
  </si>
  <si>
    <t>892233122</t>
  </si>
  <si>
    <t>Proplach a dezinfekce vodovodního potrubí DN od 40 do 70</t>
  </si>
  <si>
    <t>725*2</t>
  </si>
  <si>
    <t>892241111</t>
  </si>
  <si>
    <t>Tlaková zkouška vodou potrubí do 80</t>
  </si>
  <si>
    <t>96</t>
  </si>
  <si>
    <t>880*2</t>
  </si>
  <si>
    <t>53</t>
  </si>
  <si>
    <t>892271111</t>
  </si>
  <si>
    <t>Tlaková zkouška vodou potrubí DN 100 nebo 125</t>
  </si>
  <si>
    <t>98</t>
  </si>
  <si>
    <t>159*2</t>
  </si>
  <si>
    <t>892273122</t>
  </si>
  <si>
    <t>Proplach a dezinfekce vodovodního potrubí DN od 80 do 125</t>
  </si>
  <si>
    <t>100</t>
  </si>
  <si>
    <t>314*2</t>
  </si>
  <si>
    <t>55</t>
  </si>
  <si>
    <t>899722112</t>
  </si>
  <si>
    <t>Krytí potrubí z plastů výstražnou fólií z PVC 25 cm</t>
  </si>
  <si>
    <t>102</t>
  </si>
  <si>
    <t>1039*2</t>
  </si>
  <si>
    <t>Montáž elektrických vyhodnocovacích a regulačních přístrojů - 1. dodatek Montáž převodníku součtového zesilovače - dálk měření,typ NC330</t>
  </si>
  <si>
    <t>Ostatní konstrukce a práce, bourání</t>
  </si>
  <si>
    <t>104</t>
  </si>
  <si>
    <t>106</t>
  </si>
  <si>
    <t>916331112</t>
  </si>
  <si>
    <t>Osazení zahradního obrubníku betonového do lože z betonu s boční opěrou</t>
  </si>
  <si>
    <t>108</t>
  </si>
  <si>
    <t>110</t>
  </si>
  <si>
    <t>962042320</t>
  </si>
  <si>
    <t>Bourání zdiva nadzákladového z betonu prostého do 1 m3</t>
  </si>
  <si>
    <t>112</t>
  </si>
  <si>
    <t>61</t>
  </si>
  <si>
    <t>962051116</t>
  </si>
  <si>
    <t>Bourání příček ze ŽB tl do 150 mm</t>
  </si>
  <si>
    <t>114</t>
  </si>
  <si>
    <t>1*0,8*10</t>
  </si>
  <si>
    <t>963015131</t>
  </si>
  <si>
    <t>Demontáž prefabrikovaných krycích desek kanálů, šachet nebo žump do hmotnosti 0,12 t</t>
  </si>
  <si>
    <t>116</t>
  </si>
  <si>
    <t>(116/0,6)</t>
  </si>
  <si>
    <t>63</t>
  </si>
  <si>
    <t>965042241</t>
  </si>
  <si>
    <t>Bourání podkladů pod dlažby nebo mazanin betonových nebo z litého asfaltu tl přes 100 mm pl pře 4 m2</t>
  </si>
  <si>
    <t>118</t>
  </si>
  <si>
    <t>116*1,5*0,15</t>
  </si>
  <si>
    <t>997</t>
  </si>
  <si>
    <t>Přesun sutě</t>
  </si>
  <si>
    <t>997002511</t>
  </si>
  <si>
    <t>Vodorovné přemístění suti a vybouraných hmot bez naložení ale se složením a urovnáním do 1 km</t>
  </si>
  <si>
    <t>120</t>
  </si>
  <si>
    <t>(1,2*0,8*0,4*13)/0,6</t>
  </si>
  <si>
    <t>(1*0,8*0,1*10)/0,6</t>
  </si>
  <si>
    <t>(224*1,5*0,15)/0,6</t>
  </si>
  <si>
    <t>65</t>
  </si>
  <si>
    <t>997002519</t>
  </si>
  <si>
    <t>Příplatek ZKD 1 km přemístění suti a vybouraných hmot</t>
  </si>
  <si>
    <t>122</t>
  </si>
  <si>
    <t>177,653</t>
  </si>
  <si>
    <t>997002611</t>
  </si>
  <si>
    <t>Nakládání suti a vybouraných hmot</t>
  </si>
  <si>
    <t>124</t>
  </si>
  <si>
    <t>67</t>
  </si>
  <si>
    <t>997013501</t>
  </si>
  <si>
    <t>Odvoz suti a vybouraných hmot na skládku nebo meziskládku do 1 km se složením</t>
  </si>
  <si>
    <t>126</t>
  </si>
  <si>
    <t>997013509</t>
  </si>
  <si>
    <t>Příplatek k odvozu suti a vybouraných hmot na skládku ZKD 1 km přes 1 km</t>
  </si>
  <si>
    <t>128</t>
  </si>
  <si>
    <t>69</t>
  </si>
  <si>
    <t>997013511</t>
  </si>
  <si>
    <t>Odvoz suti a vybouraných hmot z meziskládky na skládku do 1 km s naložením a se složením</t>
  </si>
  <si>
    <t>130</t>
  </si>
  <si>
    <t>997013802</t>
  </si>
  <si>
    <t>Poplatek za uložení na skládce (skládkovné) stavebního odpadu železobetonového kód odpadu 170 101</t>
  </si>
  <si>
    <t>132</t>
  </si>
  <si>
    <t>HSV</t>
  </si>
  <si>
    <t>Práce a dodávky HSV</t>
  </si>
  <si>
    <t>Zakládání</t>
  </si>
  <si>
    <t>71</t>
  </si>
  <si>
    <t>211971122</t>
  </si>
  <si>
    <t>Zřízení opláštění výplně z geotextilie odvodňovacích žeber nebo trativodů  v rýze nebo zářezu se stěnami svislými nebo šikmými o sklonu přes 1:2 při rozvinuté šířce opláštění přes 2,5 m</t>
  </si>
  <si>
    <t>1422655413</t>
  </si>
  <si>
    <t>1407001434</t>
  </si>
  <si>
    <t>134</t>
  </si>
  <si>
    <t>136</t>
  </si>
  <si>
    <t>138</t>
  </si>
  <si>
    <t>711</t>
  </si>
  <si>
    <t>Izolace proti vodě, vlhkosti a plynům</t>
  </si>
  <si>
    <t>711142559</t>
  </si>
  <si>
    <t>Provedení izolace proti zemní vlhkosti pásy přitavením svislé NAIP</t>
  </si>
  <si>
    <t>140</t>
  </si>
  <si>
    <t>1,3*0,9*13*2</t>
  </si>
  <si>
    <t>77</t>
  </si>
  <si>
    <t>62832001</t>
  </si>
  <si>
    <t>pás těžký asfaltovaný V 60 S 35</t>
  </si>
  <si>
    <t>142</t>
  </si>
  <si>
    <t>23-M</t>
  </si>
  <si>
    <t>Montáže potrubí</t>
  </si>
  <si>
    <t>231191081</t>
  </si>
  <si>
    <t>Montáž teplovodů trubní dílce přivařovací do 50 kg D 125 mm, tl 6,3 mm</t>
  </si>
  <si>
    <t>144</t>
  </si>
  <si>
    <t>79</t>
  </si>
  <si>
    <t>42215322</t>
  </si>
  <si>
    <t>ventil uzavírací přímý z ocelový  DN 125x400mm</t>
  </si>
  <si>
    <t>256</t>
  </si>
  <si>
    <t>146</t>
  </si>
  <si>
    <t>231191084</t>
  </si>
  <si>
    <t>Montáž teplovodů trubní dílce přivařovací do 50 kg D 65 mm, tl 7 mm</t>
  </si>
  <si>
    <t>148</t>
  </si>
  <si>
    <t>81</t>
  </si>
  <si>
    <t>42215343</t>
  </si>
  <si>
    <t>ventil uzavírací přivařovací přímý, PN 40 DN65x290 mm</t>
  </si>
  <si>
    <t>150</t>
  </si>
  <si>
    <t>899913152</t>
  </si>
  <si>
    <t>Uzavírací manžeta chráničky potrubí DN 150 x 250</t>
  </si>
  <si>
    <t>152</t>
  </si>
  <si>
    <t>83</t>
  </si>
  <si>
    <t>899913163</t>
  </si>
  <si>
    <t>Uzavírací manžeta chráničky potrubí DN 250 x 400</t>
  </si>
  <si>
    <t>154</t>
  </si>
  <si>
    <t>899914113</t>
  </si>
  <si>
    <t>Montáž ocelové chráničky D 273 x 10 mm</t>
  </si>
  <si>
    <t>156</t>
  </si>
  <si>
    <t>85</t>
  </si>
  <si>
    <t>14011110</t>
  </si>
  <si>
    <t>trubka ocelová bezešvá hladká jakost 11 353 273x7,0mm</t>
  </si>
  <si>
    <t>158</t>
  </si>
  <si>
    <t>899914116</t>
  </si>
  <si>
    <t>Montáž ocelové chráničky D 426 x 10 mm</t>
  </si>
  <si>
    <t>160</t>
  </si>
  <si>
    <t>87</t>
  </si>
  <si>
    <t>14033234</t>
  </si>
  <si>
    <t>trubka ocelová bezešvá hladká tl 10mm ČSN 41 1375.1 D 426mm</t>
  </si>
  <si>
    <t>162</t>
  </si>
  <si>
    <t>Práce a dodávky M</t>
  </si>
  <si>
    <t>36-M</t>
  </si>
  <si>
    <t>Montáž prov.,měř. a regul. zařízení</t>
  </si>
  <si>
    <t>361420305</t>
  </si>
  <si>
    <t>1717993700</t>
  </si>
  <si>
    <t>VRN2</t>
  </si>
  <si>
    <t>Příprava staveniště</t>
  </si>
  <si>
    <t>89</t>
  </si>
  <si>
    <t>023002000</t>
  </si>
  <si>
    <t>Odstranění materiálů a konstrukcí</t>
  </si>
  <si>
    <t>ks</t>
  </si>
  <si>
    <t>164</t>
  </si>
  <si>
    <t>VRN3</t>
  </si>
  <si>
    <t>Zařízení staveniště</t>
  </si>
  <si>
    <t>032002000</t>
  </si>
  <si>
    <t>Vybavení staveniště</t>
  </si>
  <si>
    <t>1024</t>
  </si>
  <si>
    <t>-2146695947</t>
  </si>
  <si>
    <t>91</t>
  </si>
  <si>
    <t>034103000</t>
  </si>
  <si>
    <t>Oplocení staveniště</t>
  </si>
  <si>
    <t>-313128685</t>
  </si>
  <si>
    <t>035002000</t>
  </si>
  <si>
    <t>Pronájmy ploch, objektů</t>
  </si>
  <si>
    <t>166</t>
  </si>
  <si>
    <t>VRN4</t>
  </si>
  <si>
    <t>Inženýrská činnost</t>
  </si>
  <si>
    <t>93</t>
  </si>
  <si>
    <t>040001000</t>
  </si>
  <si>
    <t>kpl</t>
  </si>
  <si>
    <t>168</t>
  </si>
  <si>
    <t>041002000</t>
  </si>
  <si>
    <t>Dozory</t>
  </si>
  <si>
    <t>170</t>
  </si>
  <si>
    <t>95</t>
  </si>
  <si>
    <t>045203000</t>
  </si>
  <si>
    <t>Kompletační činnost</t>
  </si>
  <si>
    <t>soubor</t>
  </si>
  <si>
    <t>172</t>
  </si>
  <si>
    <t>060001000</t>
  </si>
  <si>
    <t>Územní vlivy</t>
  </si>
  <si>
    <t>174</t>
  </si>
  <si>
    <t>97</t>
  </si>
  <si>
    <t>071103000</t>
  </si>
  <si>
    <t>Provoz investora</t>
  </si>
  <si>
    <t>176</t>
  </si>
  <si>
    <t>071203000</t>
  </si>
  <si>
    <t>Provoz dalšího subjektu</t>
  </si>
  <si>
    <t>178</t>
  </si>
  <si>
    <t>99</t>
  </si>
  <si>
    <t>072103011</t>
  </si>
  <si>
    <t>Zajištění DIO komunikace II. a III. třídy - jednoduché el. vedeníí a dopr.značení</t>
  </si>
  <si>
    <t>180</t>
  </si>
  <si>
    <t>SO 02.12 - DOMOVNÍ STANICE</t>
  </si>
  <si>
    <t xml:space="preserve">    3 - Svislé a kompletní konstrukce</t>
  </si>
  <si>
    <t xml:space="preserve">    8 - Trubní vedení</t>
  </si>
  <si>
    <t>PSV - Práce a dodávky PSV</t>
  </si>
  <si>
    <t xml:space="preserve">    713 - Izolace tepelné</t>
  </si>
  <si>
    <t xml:space="preserve">    722 - Zdravotechnika - vnitřní vodovod</t>
  </si>
  <si>
    <t xml:space="preserve">    6 - Úpravy povrchů, podlahy a osazování výplní</t>
  </si>
  <si>
    <t xml:space="preserve">    783 - Dokončovací práce - nátěry</t>
  </si>
  <si>
    <t xml:space="preserve">    784 - Dokončovací práce - malby a tapety</t>
  </si>
  <si>
    <t xml:space="preserve">    733 - Ústřední vytápění - rozvodné potrubí</t>
  </si>
  <si>
    <t xml:space="preserve">    23-M - Montáže potrubí</t>
  </si>
  <si>
    <t xml:space="preserve">    21-M - Elektromontáže</t>
  </si>
  <si>
    <t>HZS - Hodinové zúčtovací sazby</t>
  </si>
  <si>
    <t>VRN - Vedlejší rozpočtové náklady</t>
  </si>
  <si>
    <t xml:space="preserve">    VRN4 - Inženýrská činnost</t>
  </si>
  <si>
    <t>CS ÚRS 2018 02</t>
  </si>
  <si>
    <t>4+1</t>
  </si>
  <si>
    <t>78+42</t>
  </si>
  <si>
    <t>PSV</t>
  </si>
  <si>
    <t>Práce a dodávky PSV</t>
  </si>
  <si>
    <t>713</t>
  </si>
  <si>
    <t>Izolace tepelné</t>
  </si>
  <si>
    <t>713463315</t>
  </si>
  <si>
    <t>Montáž izolace tepelné ohybů potrubními pouzdry s Al fólií s přesahem Al páskou 1x D do 50 mm</t>
  </si>
  <si>
    <t>78+78+42</t>
  </si>
  <si>
    <t>63154863</t>
  </si>
  <si>
    <t>pouzdro izolační potrubní ohebné s jednostrannou Al fólií max. 400/100 °C 42/40 mm</t>
  </si>
  <si>
    <t>63154894</t>
  </si>
  <si>
    <t>pouzdro izolační potrubní ohebné s jednostrannou Al fólií max. 400/100 °C 54/50 mm</t>
  </si>
  <si>
    <t>713463316</t>
  </si>
  <si>
    <t>Montáž izolace tepelné ohybů potrubními pouzdry s Al fólií s přesahem Al páskou 1x D do 100 mm</t>
  </si>
  <si>
    <t>63154049</t>
  </si>
  <si>
    <t>pouzdro izolační potrubní s jednostrannou Al fólií max. 250/100 °C 89/80 mm</t>
  </si>
  <si>
    <t>722</t>
  </si>
  <si>
    <t>Zdravotechnika - vnitřní vodovod</t>
  </si>
  <si>
    <t>722140106</t>
  </si>
  <si>
    <t>Potrubí vodovodní ocelové z ušlechtilé oceli spojované lisováním DN 40</t>
  </si>
  <si>
    <t>722140107</t>
  </si>
  <si>
    <t>Potrubí vodovodní ocelové z ušlechtilé oceli spojované lisováním DN 50</t>
  </si>
  <si>
    <t>722140109.GBT</t>
  </si>
  <si>
    <t>Potrubí vodovodní ocelové z ušlechtilé oceli spojované lisováním DN 80 Geberit Mapress</t>
  </si>
  <si>
    <t>722176114</t>
  </si>
  <si>
    <t>Montáž potrubí z plastových trub  svařovaných polyfuzně D přes 25 do 32 mm</t>
  </si>
  <si>
    <t>28615100</t>
  </si>
  <si>
    <t>trubka tlaková PPR řada PN 10 20x2,2x4000mm</t>
  </si>
  <si>
    <t>HZS3111</t>
  </si>
  <si>
    <t>Demontáže Hodinová zúčtovací sazba montér potrubí -  Demontáže</t>
  </si>
  <si>
    <t>hod</t>
  </si>
  <si>
    <t>611315403</t>
  </si>
  <si>
    <t>Oprava vápenné omítky vnitřních ploch hrubé, tloušťky do 20 mm stropů, v rozsahu opravované plochy přes 30 do 50%</t>
  </si>
  <si>
    <t>632452431</t>
  </si>
  <si>
    <t>Doplnění cementového potěru na mazaninách a betonových podkladech  (s dodáním hmot), hlazeného dřevěným nebo ocelovým hladítkem, plochy jednotlivě přes 1 m2 do 4 m2 a tl. přes 20 do 30 mm</t>
  </si>
  <si>
    <t>783</t>
  </si>
  <si>
    <t>Dokončovací práce - nátěry</t>
  </si>
  <si>
    <t>783927161</t>
  </si>
  <si>
    <t>Krycí (uzavírací) nátěr betonových podlah dvojnásobný akrylátový</t>
  </si>
  <si>
    <t>783943151</t>
  </si>
  <si>
    <t>Penetrační nátěr betonových podlah hladkých (z pohledového nebo gletovaného betonu, stěrky apod.) polyuretanový</t>
  </si>
  <si>
    <t>784</t>
  </si>
  <si>
    <t>Dokončovací práce - malby a tapety</t>
  </si>
  <si>
    <t>784121001</t>
  </si>
  <si>
    <t>Oškrabání malby v místnostech výšky do 3,80 m</t>
  </si>
  <si>
    <t>784211001</t>
  </si>
  <si>
    <t>Malby z malířských směsí otěruvzdorných za mokra jednonásobné, bílé za mokra otěruvzdorné výborně v místnostech výšky do 3,80 m</t>
  </si>
  <si>
    <t>733</t>
  </si>
  <si>
    <t>Ústřední vytápění - rozvodné potrubí</t>
  </si>
  <si>
    <t>733121110</t>
  </si>
  <si>
    <t>Potrubí ocelové hladké bezešvé běžné nízkotlaké D 22x2,6</t>
  </si>
  <si>
    <t>14011010</t>
  </si>
  <si>
    <t>trubka ocelová bezešvá hladká jakost 11 353 22x2,6mm</t>
  </si>
  <si>
    <t>230050031</t>
  </si>
  <si>
    <t>Montáž a zhotovení doplňkové konstrukce z profilového materiálu</t>
  </si>
  <si>
    <t>733121124</t>
  </si>
  <si>
    <t>Potrubí ocelové hladké bezešvé běžné nízkotlaké D 76x3,6</t>
  </si>
  <si>
    <t>14011052</t>
  </si>
  <si>
    <t>trubka ocelová bezešvá hladká jakost 11 353 76x3,6mm</t>
  </si>
  <si>
    <t>21-M</t>
  </si>
  <si>
    <t>Elektromontáže</t>
  </si>
  <si>
    <t>210812011</t>
  </si>
  <si>
    <t>Montáž izolovaných kabelů měděných do 1 kV bez ukončení plných a kulatých (CYKY, CHKE-R,...) uložených volně nebo v liště počtu a průřezu žil 3x1,5 až 6 mm2</t>
  </si>
  <si>
    <t>34111030</t>
  </si>
  <si>
    <t>kabel silový s Cu jádrem 1 kV 3x1,5mm2</t>
  </si>
  <si>
    <t>741320105</t>
  </si>
  <si>
    <t>Montáž jističů se zapojením vodičů jednopólových nn do 25 A ve skříni</t>
  </si>
  <si>
    <t>35822111</t>
  </si>
  <si>
    <t>jistič 1pólový-charakteristika B 16A</t>
  </si>
  <si>
    <t>HZS</t>
  </si>
  <si>
    <t>Hodinové zúčtovací sazby</t>
  </si>
  <si>
    <t>HZS3111.1</t>
  </si>
  <si>
    <t>Hodinová zúčtovací sazba montér potrubí</t>
  </si>
  <si>
    <t>262144</t>
  </si>
  <si>
    <t>Poznámka k položce:
Poznámka k položce:, Práce podle výkazu výměr SO 02.12 položka   B.2 bod 1-5, 1. Tlakově nezávislá balená předávací stanice horká voda- voda s ohřevem TUV......kpl 1, 2. Připojení předávací stanice k zásobníku TUV a expanzní nádrži....kpl 1, 3. Mezikus pro měřič tepla DN 25,PN 25,L=260 mm........ks 1, 4. Odvzdušňovací nádoba horkovodu s potrubím a kohoutem DN 15,PN 25....ks  2, 5. Odkalovací a vypouštěcí kohout horkovodu DN15,PN 25 s návarkem......ks 2</t>
  </si>
  <si>
    <t>HZS3231</t>
  </si>
  <si>
    <t>Hodinová zúčtovací sazba montér měřících a regulačních zařízení</t>
  </si>
  <si>
    <t>Poznámka k položce:
Poznámka k položce:, Práce podle výkazu výměr SO 02.12 - položka B.1 -  5 hod</t>
  </si>
  <si>
    <t>99111</t>
  </si>
  <si>
    <t>Dodávka Dodávka tlakově nezávislé předávací stanice vč.zásobníku TUV a exp. nádoby</t>
  </si>
  <si>
    <t>VRN</t>
  </si>
  <si>
    <t>Vedlejší rozpočtové náklady</t>
  </si>
  <si>
    <t>043194000</t>
  </si>
  <si>
    <t>Ostatní zkoušky</t>
  </si>
  <si>
    <t>Poznámka k položce:
Poznámka k položce:, Topná zkouška 72 hod,</t>
  </si>
  <si>
    <t>SO 02.13 - DOMOVNÍ STANICE</t>
  </si>
  <si>
    <t>54+54+30</t>
  </si>
  <si>
    <t>63154532</t>
  </si>
  <si>
    <t>pouzdro izolační potrubní s jednostrannou Al fólií max. 250/100 °C 35/30 mm</t>
  </si>
  <si>
    <t>63154041</t>
  </si>
  <si>
    <t>pouzdro izolační potrubní s jednostrannou Al fólií max. 250/100 °C 76/70 mm</t>
  </si>
  <si>
    <t>722140105.GBT</t>
  </si>
  <si>
    <t>Potrubí vodovodní ocelové z ušlechtilé oceli spojované lisováním DN 32 Geberit Mapress</t>
  </si>
  <si>
    <t>Potrubí z ocelových trubek z ušlechtilé oceli spojované lisováním DN 40</t>
  </si>
  <si>
    <t>722140108</t>
  </si>
  <si>
    <t>Potrubí z ocelových trubek z ušlechtilé oceli spojované lisováním DN 65</t>
  </si>
  <si>
    <t>Poznámka k položce:
Poznámka k položce:, Strop - 14 m2, Stěny - 38 m2</t>
  </si>
  <si>
    <t>Poznámka k položce:
Poznámka k položce:, Práce podle výkazu výměr SO 02.13 položka   B.2 bod 1-5, 1. Tlakově nezávislá balená předávací stanice horká voda- voda s ohřevem TUV......kpl 1, 2. Připojení předávací stanice k zásobníku TUV a expanzní nádrži....kpl 1, 3. Mezikus pro měřič tepla DN 25,PN 25,L=260 mm........ks 1, 4. Odvzdušňovací nádoba horkovodu s potrubím a kohoutem DN 15,PN 25....ks  2, 5. Odkalovací a vypouštěcí kohout horkovodu DN15,PN 25 s návarkem......ks 2</t>
  </si>
  <si>
    <t>Poznámka k položce:
Poznámka k položce:, Práce podle výkazu výměr SO 02.13 - položka B.1 -  5 hod</t>
  </si>
  <si>
    <t>Dodávka tlakově nezávislé předávací stanice vč.zásobníku TUV a exp. nádoby</t>
  </si>
  <si>
    <t>SO 02.14 - DOMOVNÍ STANICE</t>
  </si>
  <si>
    <t>713 - Izolace tepelné</t>
  </si>
  <si>
    <t>722 - Zdravotechnika - vnitřní vodovod</t>
  </si>
  <si>
    <t>733 - Ústřední vytápění - rozvodné potrubí</t>
  </si>
  <si>
    <t>Poznámka k položce:
Poznámka k položce:, Práce podle výkazu výměr SO 02.14 položka   B.2 bod 1-5, 1. Tlakově nezávislá balená předávací stanice horká voda- voda s ohřevem TUV......kpl 1, 2. Připojení předávací stanice k zásobníku TUV a expanzní nádrži....kpl 1, 3. Mezikus pro měřič tepla DN 25,PN 25,L=260 mm........ks 1, 4. Odvzdušňovací nádoba horkovodu s potrubím a kohoutem DN 15,PN 25....ks  2, 5. Odkalovací a vypouštěcí kohout horkovodu DN15,PN 25 s návarkem......ks 2</t>
  </si>
  <si>
    <t>Poznámka k položce:
Poznámka k položce:, Práce podle výkazu výměr SO 02.14 - položka B.1 -  5 hod</t>
  </si>
  <si>
    <t>SO 02.15 - DOMOVNÍ STANICE</t>
  </si>
  <si>
    <t>Poznámka k položce:
Poznámka k položce:, Práce podle výkazu výměr SO 02.15 položka   B.2 bod 1-5, 1. Tlakově nezávislá balená předávací stanice horká voda- voda s ohřevem TUV......kpl 1, 2. Připojení předávací stanice k zásobníku TUV a expanzní nádrži....kpl 1, 3. Mezikus pro měřič tepla DN 25,PN 25,L=260 mm........ks 1, 4. Odvzdušňovací nádoba horkovodu s potrubím a kohoutem DN 15,PN 25....ks  2, 5. Odkalovací a vypouštěcí kohout horkovodu DN15,PN 25 s návarkem......ks 2</t>
  </si>
  <si>
    <t>Poznámka k položce:
Poznámka k položce:, Práce podle výkazu výměr SO 02.15 - položka B.1 -  5 hod</t>
  </si>
  <si>
    <t>SO 02.16 - DOMOVNÍ STANICE</t>
  </si>
  <si>
    <t>Poznámka k položce:
Poznámka k položce:, Práce podle výkazu výměr SO 02.16 položka   B.2 bod 1-5, 1. Tlakově nezávislá balená předávací stanice horká voda- voda s ohřevem TUV......kpl 1, 2. Připojení předávací stanice k zásobníku TUV a expanzní nádrži....kpl 1, 3. Mezikus pro měřič tepla DN 25,PN 25,L=260 mm........ks 1, 4. Odvzdušňovací nádoba horkovodu s potrubím a kohoutem DN 15,PN 25....ks  2, 5. Odkalovací a vypouštěcí kohout horkovodu DN15,PN 25 s návarkem......ks 2</t>
  </si>
  <si>
    <t>Poznámka k položce:
Poznámka k položce:, Práce podle výkazu výměr SO 02.16 - položka B.1 -  5 hod</t>
  </si>
  <si>
    <t>SO 02.17 - DOMOVNÍ STANICE</t>
  </si>
  <si>
    <t>Poznámka k položce:
Poznámka k položce:, Práce podle výkazu výměr SO 02.17 položka   B.2 bod 1-5, 1. Tlakově nezávislá balená předávací stanice horká voda- voda s ohřevem TUV......kpl 1, 2. Připojení předávací stanice k zásobníku TUV a expanzní nádrži....kpl 1, 3. Mezikus pro měřič tepla DN 25,PN 25,L=260 mm........ks 1, 4. Odvzdušňovací nádoba horkovodu s potrubím a kohoutem DN 15,PN 25....ks  2, 5. Odkalovací a vypouštěcí kohout horkovodu DN15,PN 25 s návarkem......ks 2</t>
  </si>
  <si>
    <t>Poznámka k položce:
Poznámka k položce:, Práce podle výkazu výměr SO 02.17 - položka B.1 -  5 hod</t>
  </si>
  <si>
    <t>SO 02.18 - DOMOVNÍ STANICE</t>
  </si>
  <si>
    <t>Poznámka k položce:
Poznámka k položce:, Práce podle výkazu výměr SO 02.18 položka   B.2 bod 1-5, 1. Tlakově nezávislá balená předávací stanice horká voda- voda s ohřevem TUV......kpl 1, 2. Připojení předávací stanice k zásobníku TUV a expanzní nádrži....kpl 1, 3. Mezikus pro měřič tepla DN 25,PN 25,L=260 mm........ks 1, 4. Odvzdušňovací nádoba horkovodu s potrubím a kohoutem DN 15,PN 25....ks  2, 5. Odkalovací a vypouštěcí kohout horkovodu DN15,PN 25 s návarkem......ks 2</t>
  </si>
  <si>
    <t>Poznámka k položce:
Poznámka k položce:, Práce podle výkazu výměr SO 02.18 - položka B.1 -  5 hod</t>
  </si>
  <si>
    <t>SO 01</t>
  </si>
  <si>
    <t>TEPLOVOD -  DLOUHÁ UL.</t>
  </si>
  <si>
    <t>SO 01 - Venkovní rozvody</t>
  </si>
  <si>
    <t>.</t>
  </si>
  <si>
    <t xml:space="preserve">. </t>
  </si>
  <si>
    <t>potrubí předizolované kompaktní systém ,  D 40/90 tl. izol. 25 mm</t>
  </si>
  <si>
    <t>Montáž potrubí předizolovaného polybuten D 40  vnějšího průměru D 90 mm</t>
  </si>
  <si>
    <t xml:space="preserve">
Poznámka k položce:, polybuten/polyolefín/polyetylen</t>
  </si>
  <si>
    <t>Montáž potrubí předizolovaného  polybuten D 50  vnějšího průměru D 110 mm</t>
  </si>
  <si>
    <t>potrubí předizolované kompaktní systém,  D 40/110 tl. izol. 28 mm</t>
  </si>
  <si>
    <t>Montáž potrubí předizolovaného polybuten D 63  vnějšího průměru D 125 mm</t>
  </si>
  <si>
    <t>potrubí předizolované kompaktní systém, D 63/125 tl. izol. 30 mm</t>
  </si>
  <si>
    <t>Montáž potrubí předizolovaného polybuten D 75  vnějšího průměru D 140 mm</t>
  </si>
  <si>
    <t>potrubí předizolované kompaktní systém, D 75/140 tl. izol. 37 mm</t>
  </si>
  <si>
    <t>potrubí předizolované kompaktní systém, délka 12 m, DN 65/160 tl. izol. 39 mm</t>
  </si>
  <si>
    <t>potrubí předizolované kompaktní systém, délka 12 m, DN 80/180 tl. izol. 42 mm</t>
  </si>
  <si>
    <t>potrubí předizolované kompaktní systém, délka 12 m, DN 100/225 tl. izol. 55 mm</t>
  </si>
  <si>
    <t>potrubí předizolované kompaktní systém, délka 12 m, DN 125/250 tl. izol. 54 mm</t>
  </si>
  <si>
    <t>92a</t>
  </si>
  <si>
    <t>040000000</t>
  </si>
  <si>
    <t>Prováděcí dokumentace</t>
  </si>
  <si>
    <t>113201111</t>
  </si>
  <si>
    <t>113202111</t>
  </si>
  <si>
    <t>Vytrhání obrub krajníků obrubníků stojatých</t>
  </si>
  <si>
    <t>113204111</t>
  </si>
  <si>
    <t>Vytrhání obrub záhonových</t>
  </si>
  <si>
    <t>979024442</t>
  </si>
  <si>
    <t>Očištění vybouraných obrubníků a krajníků chodníkových</t>
  </si>
  <si>
    <t>979024443</t>
  </si>
  <si>
    <t>Očištění vybouraných obrubníků a krajníků silničních</t>
  </si>
  <si>
    <t>979024441</t>
  </si>
  <si>
    <t>Očištění vybouraných obrubníků a krajníků zahradních</t>
  </si>
  <si>
    <t>113106123</t>
  </si>
  <si>
    <t>Rozebrání dlažeb komunikací pro pěší ze zámkových dlaždic</t>
  </si>
  <si>
    <t>113106171</t>
  </si>
  <si>
    <t>Rozebrání dlažeb vozovek pl do 50 m2 ze zámkové dlažby s ložem z kameniva</t>
  </si>
  <si>
    <t>979054451</t>
  </si>
  <si>
    <t>Očištění vybouraných zámkových dlaždic s původním spárováním z kameniva těženého</t>
  </si>
  <si>
    <t>113107181</t>
  </si>
  <si>
    <t>Odstranění krytu pl přes 50 do 200 m2 živičných tl 50 mm</t>
  </si>
  <si>
    <t>113107182</t>
  </si>
  <si>
    <t>Odstranění podkladu pl přes 50 do 200 m2 živičných tl 100 mm</t>
  </si>
  <si>
    <t>"komunikace silniční, tl. 100mm" 50,0+10,0</t>
  </si>
  <si>
    <t>113107162</t>
  </si>
  <si>
    <t>Odstranění podkladu pl přes 50 do 200 m2 z kameniva drceného tl 200 mm</t>
  </si>
  <si>
    <t>"komunikace pro pěší, zámk. dlažba, tl. 150mm" 45,0+2,0+14,0</t>
  </si>
  <si>
    <t>"komunikace silniční, tl. 2x 200mm" (50,0+10,0)*2</t>
  </si>
  <si>
    <t>113107130</t>
  </si>
  <si>
    <t>Odstranění podkladu pl do 50 m2 z betonu prostého tl 100 mm</t>
  </si>
  <si>
    <t>997221551</t>
  </si>
  <si>
    <t>Vodorovná doprava suti ze sypkých materiálů do 1 km</t>
  </si>
  <si>
    <t>997221559</t>
  </si>
  <si>
    <t>Příplatek ZKD 1 km u vodorovné dopravy suti ze sypkých materiálů</t>
  </si>
  <si>
    <t>997221815</t>
  </si>
  <si>
    <t>Poplatek za uložení betonového odpadu na skládce (skládkovné)</t>
  </si>
  <si>
    <t>997221845</t>
  </si>
  <si>
    <t>Poplatek za uložení odpadu z asfaltových povrchů na skládce (skládkovné)</t>
  </si>
  <si>
    <t>997221855</t>
  </si>
  <si>
    <t>Poplatek za uložení odpadu z kameniva na skládce (skládkovné)</t>
  </si>
  <si>
    <t>916131213</t>
  </si>
  <si>
    <t>Osazení silničního obrubníku betonového stojatého s boční opěrou do lože z betonu prostého</t>
  </si>
  <si>
    <t>916231113</t>
  </si>
  <si>
    <t>Osazení chodníkového obrubníku betonového ležatého s boční opěrou do lože z betonu prostého</t>
  </si>
  <si>
    <t>564251111</t>
  </si>
  <si>
    <t>Podklad nebo podsyp ze štěrkopísku ŠP tl 150 mm</t>
  </si>
  <si>
    <t>596211111</t>
  </si>
  <si>
    <t>Kladení zámkové dlažby komunikací pro pěší tl 60 mm skupiny A pl do 100 m2</t>
  </si>
  <si>
    <t>564261111</t>
  </si>
  <si>
    <t>Podklad nebo podsyp ze štěrkopísku ŠP tl 200 mm</t>
  </si>
  <si>
    <t>"komunikace silniční, tl. 200mm" 50,0+10,0</t>
  </si>
  <si>
    <t>564762111</t>
  </si>
  <si>
    <t>Podklad z vibrovaného štěrku VŠ tl 200 mm</t>
  </si>
  <si>
    <t>565175111</t>
  </si>
  <si>
    <t>Asfaltový beton vrstva podkladní ACP 16 (obalované kamenivo OKS) tl 100 mm š do 3 m</t>
  </si>
  <si>
    <t>577146131</t>
  </si>
  <si>
    <t>Asfaltový beton vrstva ložní ACL 22 (ABVH) tl 50 mm š do 3 m</t>
  </si>
  <si>
    <t>"komunikace silniční, tl. 50mm" 70,0+13,0</t>
  </si>
  <si>
    <t>577144111</t>
  </si>
  <si>
    <t>Asfaltový beton vrstva obrusná ACO 11 (ABS) tř. I tl 50 mm š do 3 m</t>
  </si>
  <si>
    <t>betonové plochy</t>
  </si>
  <si>
    <t>5+5+5</t>
  </si>
  <si>
    <t>Vytrhání obrub silničních</t>
  </si>
  <si>
    <t>36+36+5+5</t>
  </si>
  <si>
    <t>132+132+30+2+8</t>
  </si>
  <si>
    <t>(132+36+15+15+5+5+30+30+2+8)*1,5</t>
  </si>
  <si>
    <t>2*8+2*8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</si>
</sst>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8"/>
      <color rgb="FF969696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9" fillId="3" borderId="0" xfId="0" applyFont="1" applyFill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3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3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19" fillId="3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3" borderId="14" xfId="0" applyFont="1" applyFill="1" applyBorder="1" applyAlignment="1" applyProtection="1">
      <alignment horizontal="center" vertical="center" wrapText="1"/>
      <protection/>
    </xf>
    <xf numFmtId="0" fontId="19" fillId="3" borderId="15" xfId="0" applyFont="1" applyFill="1" applyBorder="1" applyAlignment="1" applyProtection="1">
      <alignment horizontal="center" vertical="center" wrapText="1"/>
      <protection/>
    </xf>
    <xf numFmtId="0" fontId="19" fillId="3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0" borderId="22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0" fontId="10" fillId="0" borderId="13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0" fillId="0" borderId="22" xfId="0" applyFont="1" applyBorder="1" applyAlignment="1" applyProtection="1">
      <alignment horizontal="center" vertical="center"/>
      <protection/>
    </xf>
    <xf numFmtId="49" fontId="30" fillId="0" borderId="22" xfId="0" applyNumberFormat="1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167" fontId="30" fillId="0" borderId="22" xfId="0" applyNumberFormat="1" applyFont="1" applyBorder="1" applyAlignment="1" applyProtection="1">
      <alignment vertical="center"/>
      <protection/>
    </xf>
    <xf numFmtId="4" fontId="30" fillId="0" borderId="22" xfId="0" applyNumberFormat="1" applyFont="1" applyBorder="1" applyAlignment="1" applyProtection="1">
      <alignment vertical="center"/>
      <protection/>
    </xf>
    <xf numFmtId="0" fontId="30" fillId="0" borderId="3" xfId="0" applyFont="1" applyBorder="1" applyAlignment="1">
      <alignment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31" fillId="0" borderId="0" xfId="0" applyFont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3" xfId="0" applyFont="1" applyBorder="1" applyAlignment="1">
      <alignment vertical="center"/>
    </xf>
    <xf numFmtId="0" fontId="11" fillId="0" borderId="13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5" fillId="0" borderId="23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4" borderId="22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/>
      <protection/>
    </xf>
    <xf numFmtId="0" fontId="9" fillId="4" borderId="0" xfId="0" applyFont="1" applyFill="1" applyAlignment="1" applyProtection="1">
      <alignment vertical="center"/>
      <protection/>
    </xf>
    <xf numFmtId="0" fontId="10" fillId="4" borderId="0" xfId="0" applyFont="1" applyFill="1" applyAlignment="1" applyProtection="1">
      <alignment vertical="center"/>
      <protection/>
    </xf>
    <xf numFmtId="167" fontId="0" fillId="4" borderId="22" xfId="0" applyNumberFormat="1" applyFont="1" applyFill="1" applyBorder="1" applyAlignment="1" applyProtection="1">
      <alignment vertical="center"/>
      <protection/>
    </xf>
    <xf numFmtId="4" fontId="0" fillId="4" borderId="22" xfId="0" applyNumberFormat="1" applyFont="1" applyFill="1" applyBorder="1" applyAlignment="1" applyProtection="1">
      <alignment vertical="center"/>
      <protection/>
    </xf>
    <xf numFmtId="167" fontId="9" fillId="4" borderId="0" xfId="0" applyNumberFormat="1" applyFont="1" applyFill="1" applyAlignment="1" applyProtection="1">
      <alignment vertical="center"/>
      <protection/>
    </xf>
    <xf numFmtId="167" fontId="10" fillId="4" borderId="0" xfId="0" applyNumberFormat="1" applyFont="1" applyFill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0" fillId="4" borderId="0" xfId="0" applyFill="1"/>
    <xf numFmtId="0" fontId="24" fillId="0" borderId="23" xfId="0" applyFont="1" applyBorder="1" applyAlignment="1" applyProtection="1">
      <alignment horizontal="left" vertical="center" wrapText="1"/>
      <protection/>
    </xf>
    <xf numFmtId="0" fontId="24" fillId="0" borderId="24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4" fontId="25" fillId="0" borderId="24" xfId="0" applyNumberFormat="1" applyFont="1" applyBorder="1" applyAlignment="1" applyProtection="1">
      <alignment vertical="center"/>
      <protection/>
    </xf>
    <xf numFmtId="0" fontId="25" fillId="0" borderId="23" xfId="0" applyFont="1" applyBorder="1" applyAlignment="1" applyProtection="1">
      <alignment vertical="center"/>
      <protection/>
    </xf>
    <xf numFmtId="0" fontId="25" fillId="0" borderId="25" xfId="0" applyFont="1" applyBorder="1" applyAlignment="1" applyProtection="1">
      <alignment vertical="center"/>
      <protection/>
    </xf>
    <xf numFmtId="0" fontId="19" fillId="3" borderId="7" xfId="0" applyFont="1" applyFill="1" applyBorder="1" applyAlignment="1" applyProtection="1">
      <alignment horizontal="center" vertical="center"/>
      <protection/>
    </xf>
    <xf numFmtId="0" fontId="19" fillId="3" borderId="7" xfId="0" applyFont="1" applyFill="1" applyBorder="1" applyAlignment="1" applyProtection="1">
      <alignment horizontal="left"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0" fontId="19" fillId="3" borderId="7" xfId="0" applyFont="1" applyFill="1" applyBorder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19" fillId="3" borderId="21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4" fontId="4" fillId="2" borderId="7" xfId="0" applyNumberFormat="1" applyFont="1" applyFill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vertical="center"/>
      <protection/>
    </xf>
    <xf numFmtId="0" fontId="19" fillId="3" borderId="6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/>
    <xf numFmtId="0" fontId="0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3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4" fontId="34" fillId="0" borderId="19" xfId="0" applyNumberFormat="1" applyFont="1" applyBorder="1" applyAlignment="1" applyProtection="1">
      <alignment/>
      <protection/>
    </xf>
    <xf numFmtId="4" fontId="34" fillId="0" borderId="19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4" fontId="0" fillId="5" borderId="22" xfId="0" applyNumberFormat="1" applyFont="1" applyFill="1" applyBorder="1" applyAlignment="1" applyProtection="1">
      <alignment vertical="center"/>
      <protection locked="0"/>
    </xf>
    <xf numFmtId="4" fontId="0" fillId="5" borderId="22" xfId="0" applyNumberFormat="1" applyFont="1" applyFill="1" applyBorder="1" applyAlignment="1" applyProtection="1">
      <alignment vertical="center"/>
      <protection/>
    </xf>
    <xf numFmtId="4" fontId="0" fillId="0" borderId="22" xfId="0" applyNumberFormat="1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35" fillId="0" borderId="10" xfId="0" applyFont="1" applyBorder="1" applyAlignment="1" applyProtection="1">
      <alignment horizontal="left" vertical="center" wrapText="1"/>
      <protection/>
    </xf>
    <xf numFmtId="0" fontId="35" fillId="0" borderId="10" xfId="0" applyFont="1" applyBorder="1" applyAlignment="1" applyProtection="1">
      <alignment vertical="center"/>
      <protection/>
    </xf>
    <xf numFmtId="167" fontId="35" fillId="0" borderId="0" xfId="0" applyNumberFormat="1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0" fontId="35" fillId="0" borderId="0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vertical="center"/>
      <protection/>
    </xf>
    <xf numFmtId="167" fontId="36" fillId="0" borderId="0" xfId="0" applyNumberFormat="1" applyFont="1" applyBorder="1" applyAlignment="1" applyProtection="1">
      <alignment vertical="center"/>
      <protection/>
    </xf>
    <xf numFmtId="4" fontId="0" fillId="4" borderId="22" xfId="0" applyNumberFormat="1" applyFont="1" applyFill="1" applyBorder="1" applyAlignment="1" applyProtection="1">
      <alignment vertical="center"/>
      <protection locked="0"/>
    </xf>
    <xf numFmtId="4" fontId="0" fillId="4" borderId="22" xfId="0" applyNumberFormat="1" applyFont="1" applyFill="1" applyBorder="1" applyAlignment="1" applyProtection="1">
      <alignment vertical="center"/>
      <protection/>
    </xf>
    <xf numFmtId="0" fontId="35" fillId="4" borderId="0" xfId="0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showGridLines="0" zoomScaleSheetLayoutView="100" workbookViewId="0" topLeftCell="M76">
      <selection activeCell="AR6" sqref="AR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" customHeight="1"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S2" s="15" t="s">
        <v>6</v>
      </c>
      <c r="BT2" s="15" t="s">
        <v>7</v>
      </c>
    </row>
    <row r="3" spans="2:72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S4" s="15" t="s">
        <v>11</v>
      </c>
    </row>
    <row r="5" spans="2:71" ht="12" customHeight="1">
      <c r="B5" s="19"/>
      <c r="C5" s="20"/>
      <c r="D5" s="23" t="s">
        <v>12</v>
      </c>
      <c r="E5" s="20"/>
      <c r="F5" s="20"/>
      <c r="G5" s="20"/>
      <c r="H5" s="20"/>
      <c r="I5" s="20"/>
      <c r="J5" s="20"/>
      <c r="K5" s="256" t="s">
        <v>13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0"/>
      <c r="AQ5" s="20"/>
      <c r="AR5" s="18" t="s">
        <v>662</v>
      </c>
      <c r="BS5" s="15" t="s">
        <v>6</v>
      </c>
    </row>
    <row r="6" spans="2:71" ht="36.9" customHeight="1">
      <c r="B6" s="19"/>
      <c r="C6" s="20"/>
      <c r="D6" s="25" t="s">
        <v>14</v>
      </c>
      <c r="E6" s="20"/>
      <c r="F6" s="20"/>
      <c r="G6" s="20"/>
      <c r="H6" s="20"/>
      <c r="I6" s="20"/>
      <c r="J6" s="20"/>
      <c r="K6" s="258" t="s">
        <v>660</v>
      </c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0"/>
      <c r="AQ6" s="20"/>
      <c r="AR6" s="18" t="s">
        <v>663</v>
      </c>
      <c r="BS6" s="15" t="s">
        <v>6</v>
      </c>
    </row>
    <row r="7" spans="2:71" ht="12" customHeight="1">
      <c r="B7" s="19"/>
      <c r="C7" s="20"/>
      <c r="D7" s="26" t="s">
        <v>15</v>
      </c>
      <c r="E7" s="20"/>
      <c r="F7" s="20"/>
      <c r="G7" s="20"/>
      <c r="H7" s="20"/>
      <c r="I7" s="20"/>
      <c r="J7" s="20"/>
      <c r="K7" s="24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6" t="s">
        <v>16</v>
      </c>
      <c r="AL7" s="20"/>
      <c r="AM7" s="20"/>
      <c r="AN7" s="24" t="s">
        <v>1</v>
      </c>
      <c r="AO7" s="20"/>
      <c r="AP7" s="20"/>
      <c r="AQ7" s="20"/>
      <c r="AR7" s="18" t="s">
        <v>662</v>
      </c>
      <c r="BS7" s="15" t="s">
        <v>6</v>
      </c>
    </row>
    <row r="8" spans="2:71" ht="12" customHeight="1">
      <c r="B8" s="19"/>
      <c r="C8" s="20"/>
      <c r="D8" s="26" t="s">
        <v>17</v>
      </c>
      <c r="E8" s="20"/>
      <c r="F8" s="20"/>
      <c r="G8" s="20"/>
      <c r="H8" s="20"/>
      <c r="I8" s="20"/>
      <c r="J8" s="20"/>
      <c r="K8" s="24" t="s">
        <v>18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6" t="s">
        <v>19</v>
      </c>
      <c r="AL8" s="20"/>
      <c r="AM8" s="20"/>
      <c r="AN8" s="24" t="s">
        <v>20</v>
      </c>
      <c r="AO8" s="20"/>
      <c r="AP8" s="20"/>
      <c r="AQ8" s="20"/>
      <c r="AR8" s="18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S9" s="15" t="s">
        <v>6</v>
      </c>
    </row>
    <row r="10" spans="2:71" ht="12" customHeight="1">
      <c r="B10" s="19"/>
      <c r="C10" s="20"/>
      <c r="D10" s="26" t="s">
        <v>21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6" t="s">
        <v>22</v>
      </c>
      <c r="AL10" s="20"/>
      <c r="AM10" s="20"/>
      <c r="AN10" s="24" t="s">
        <v>1</v>
      </c>
      <c r="AO10" s="20"/>
      <c r="AP10" s="20"/>
      <c r="AQ10" s="20"/>
      <c r="AR10" s="18"/>
      <c r="BS10" s="15" t="s">
        <v>6</v>
      </c>
    </row>
    <row r="11" spans="2:71" ht="18.45" customHeight="1">
      <c r="B11" s="19"/>
      <c r="C11" s="20"/>
      <c r="D11" s="20"/>
      <c r="E11" s="24" t="s">
        <v>23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6" t="s">
        <v>24</v>
      </c>
      <c r="AL11" s="20"/>
      <c r="AM11" s="20"/>
      <c r="AN11" s="24" t="s">
        <v>1</v>
      </c>
      <c r="AO11" s="20"/>
      <c r="AP11" s="20"/>
      <c r="AQ11" s="20"/>
      <c r="AR11" s="18"/>
      <c r="BS11" s="15" t="s">
        <v>6</v>
      </c>
    </row>
    <row r="12" spans="2:71" ht="6.9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S12" s="15" t="s">
        <v>6</v>
      </c>
    </row>
    <row r="13" spans="2:71" ht="12" customHeight="1">
      <c r="B13" s="19"/>
      <c r="C13" s="20"/>
      <c r="D13" s="26" t="s">
        <v>25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6" t="s">
        <v>22</v>
      </c>
      <c r="AL13" s="20"/>
      <c r="AM13" s="20"/>
      <c r="AN13" s="24" t="s">
        <v>1</v>
      </c>
      <c r="AO13" s="20"/>
      <c r="AP13" s="20"/>
      <c r="AQ13" s="20"/>
      <c r="AR13" s="18"/>
      <c r="BS13" s="15" t="s">
        <v>6</v>
      </c>
    </row>
    <row r="14" spans="2:71" ht="12">
      <c r="B14" s="19"/>
      <c r="C14" s="20"/>
      <c r="D14" s="20"/>
      <c r="E14" s="24" t="s">
        <v>23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6" t="s">
        <v>24</v>
      </c>
      <c r="AL14" s="20"/>
      <c r="AM14" s="20"/>
      <c r="AN14" s="24" t="s">
        <v>1</v>
      </c>
      <c r="AO14" s="20"/>
      <c r="AP14" s="20"/>
      <c r="AQ14" s="20"/>
      <c r="AR14" s="18"/>
      <c r="BS14" s="15" t="s">
        <v>6</v>
      </c>
    </row>
    <row r="15" spans="2:71" ht="6.9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S15" s="15" t="s">
        <v>4</v>
      </c>
    </row>
    <row r="16" spans="2:71" ht="12" customHeight="1">
      <c r="B16" s="19"/>
      <c r="C16" s="20"/>
      <c r="D16" s="26" t="s">
        <v>26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6" t="s">
        <v>22</v>
      </c>
      <c r="AL16" s="20"/>
      <c r="AM16" s="20"/>
      <c r="AN16" s="24" t="s">
        <v>1</v>
      </c>
      <c r="AO16" s="20"/>
      <c r="AP16" s="20"/>
      <c r="AQ16" s="20"/>
      <c r="AR16" s="18"/>
      <c r="BS16" s="15" t="s">
        <v>4</v>
      </c>
    </row>
    <row r="17" spans="2:71" ht="18.45" customHeight="1">
      <c r="B17" s="19"/>
      <c r="C17" s="20"/>
      <c r="D17" s="20"/>
      <c r="E17" s="24" t="s">
        <v>23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6" t="s">
        <v>24</v>
      </c>
      <c r="AL17" s="20"/>
      <c r="AM17" s="20"/>
      <c r="AN17" s="24" t="s">
        <v>1</v>
      </c>
      <c r="AO17" s="20"/>
      <c r="AP17" s="20"/>
      <c r="AQ17" s="20"/>
      <c r="AR17" s="18"/>
      <c r="BS17" s="15" t="s">
        <v>27</v>
      </c>
    </row>
    <row r="18" spans="2:71" ht="6.9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S18" s="15" t="s">
        <v>6</v>
      </c>
    </row>
    <row r="19" spans="2:71" ht="12" customHeight="1">
      <c r="B19" s="19"/>
      <c r="C19" s="20"/>
      <c r="D19" s="26" t="s">
        <v>28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6" t="s">
        <v>22</v>
      </c>
      <c r="AL19" s="20"/>
      <c r="AM19" s="20"/>
      <c r="AN19" s="24" t="s">
        <v>1</v>
      </c>
      <c r="AO19" s="20"/>
      <c r="AP19" s="20"/>
      <c r="AQ19" s="20"/>
      <c r="AR19" s="18"/>
      <c r="BS19" s="15" t="s">
        <v>6</v>
      </c>
    </row>
    <row r="20" spans="2:71" ht="18.45" customHeight="1">
      <c r="B20" s="19"/>
      <c r="C20" s="20"/>
      <c r="D20" s="20"/>
      <c r="E20" s="24" t="s">
        <v>23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6" t="s">
        <v>24</v>
      </c>
      <c r="AL20" s="20"/>
      <c r="AM20" s="20"/>
      <c r="AN20" s="24" t="s">
        <v>1</v>
      </c>
      <c r="AO20" s="20"/>
      <c r="AP20" s="20"/>
      <c r="AQ20" s="20"/>
      <c r="AR20" s="18"/>
      <c r="BS20" s="15" t="s">
        <v>4</v>
      </c>
    </row>
    <row r="21" spans="2:44" ht="6.9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</row>
    <row r="22" spans="2:44" ht="12" customHeight="1">
      <c r="B22" s="19"/>
      <c r="C22" s="20"/>
      <c r="D22" s="26" t="s">
        <v>29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</row>
    <row r="23" spans="2:44" ht="16.5" customHeight="1">
      <c r="B23" s="19"/>
      <c r="C23" s="20"/>
      <c r="D23" s="20"/>
      <c r="E23" s="252" t="s">
        <v>1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0"/>
      <c r="AP23" s="20"/>
      <c r="AQ23" s="20"/>
      <c r="AR23" s="18"/>
    </row>
    <row r="24" spans="2:44" ht="6.9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</row>
    <row r="25" spans="2:44" ht="6.9" customHeight="1">
      <c r="B25" s="19"/>
      <c r="C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0"/>
      <c r="AQ25" s="20"/>
      <c r="AR25" s="18"/>
    </row>
    <row r="26" spans="2:44" s="1" customFormat="1" ht="25.95" customHeight="1">
      <c r="B26" s="29"/>
      <c r="C26" s="30"/>
      <c r="D26" s="31" t="s">
        <v>30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53">
        <f>ROUND(AG54,2)</f>
        <v>0</v>
      </c>
      <c r="AL26" s="254"/>
      <c r="AM26" s="254"/>
      <c r="AN26" s="254"/>
      <c r="AO26" s="254"/>
      <c r="AP26" s="30"/>
      <c r="AQ26" s="30"/>
      <c r="AR26" s="33"/>
    </row>
    <row r="27" spans="2:44" s="1" customFormat="1" ht="6.9" customHeigh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3"/>
    </row>
    <row r="28" spans="2:44" s="1" customFormat="1" ht="12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255" t="s">
        <v>31</v>
      </c>
      <c r="M28" s="255"/>
      <c r="N28" s="255"/>
      <c r="O28" s="255"/>
      <c r="P28" s="255"/>
      <c r="Q28" s="30"/>
      <c r="R28" s="30"/>
      <c r="S28" s="30"/>
      <c r="T28" s="30"/>
      <c r="U28" s="30"/>
      <c r="V28" s="30"/>
      <c r="W28" s="255" t="s">
        <v>32</v>
      </c>
      <c r="X28" s="255"/>
      <c r="Y28" s="255"/>
      <c r="Z28" s="255"/>
      <c r="AA28" s="255"/>
      <c r="AB28" s="255"/>
      <c r="AC28" s="255"/>
      <c r="AD28" s="255"/>
      <c r="AE28" s="255"/>
      <c r="AF28" s="30"/>
      <c r="AG28" s="30"/>
      <c r="AH28" s="30"/>
      <c r="AI28" s="30"/>
      <c r="AJ28" s="30"/>
      <c r="AK28" s="255" t="s">
        <v>33</v>
      </c>
      <c r="AL28" s="255"/>
      <c r="AM28" s="255"/>
      <c r="AN28" s="255"/>
      <c r="AO28" s="255"/>
      <c r="AP28" s="30"/>
      <c r="AQ28" s="30"/>
      <c r="AR28" s="33"/>
    </row>
    <row r="29" spans="2:44" s="2" customFormat="1" ht="14.4" customHeight="1">
      <c r="B29" s="34"/>
      <c r="C29" s="35"/>
      <c r="D29" s="26" t="s">
        <v>34</v>
      </c>
      <c r="E29" s="35"/>
      <c r="F29" s="26" t="s">
        <v>35</v>
      </c>
      <c r="G29" s="35"/>
      <c r="H29" s="35"/>
      <c r="I29" s="35"/>
      <c r="J29" s="35"/>
      <c r="K29" s="35"/>
      <c r="L29" s="261">
        <v>0.21</v>
      </c>
      <c r="M29" s="260"/>
      <c r="N29" s="260"/>
      <c r="O29" s="260"/>
      <c r="P29" s="260"/>
      <c r="Q29" s="35"/>
      <c r="R29" s="35"/>
      <c r="S29" s="35"/>
      <c r="T29" s="35"/>
      <c r="U29" s="35"/>
      <c r="V29" s="35"/>
      <c r="W29" s="259">
        <f>ROUND(AZ54,2)</f>
        <v>0</v>
      </c>
      <c r="X29" s="260"/>
      <c r="Y29" s="260"/>
      <c r="Z29" s="260"/>
      <c r="AA29" s="260"/>
      <c r="AB29" s="260"/>
      <c r="AC29" s="260"/>
      <c r="AD29" s="260"/>
      <c r="AE29" s="260"/>
      <c r="AF29" s="35"/>
      <c r="AG29" s="35"/>
      <c r="AH29" s="35"/>
      <c r="AI29" s="35"/>
      <c r="AJ29" s="35"/>
      <c r="AK29" s="259">
        <f>ROUND(AV54,2)</f>
        <v>0</v>
      </c>
      <c r="AL29" s="260"/>
      <c r="AM29" s="260"/>
      <c r="AN29" s="260"/>
      <c r="AO29" s="260"/>
      <c r="AP29" s="35"/>
      <c r="AQ29" s="35"/>
      <c r="AR29" s="36"/>
    </row>
    <row r="30" spans="2:44" s="2" customFormat="1" ht="14.4" customHeight="1">
      <c r="B30" s="34"/>
      <c r="C30" s="35"/>
      <c r="D30" s="35"/>
      <c r="E30" s="35"/>
      <c r="F30" s="26" t="s">
        <v>36</v>
      </c>
      <c r="G30" s="35"/>
      <c r="H30" s="35"/>
      <c r="I30" s="35"/>
      <c r="J30" s="35"/>
      <c r="K30" s="35"/>
      <c r="L30" s="261">
        <v>0.15</v>
      </c>
      <c r="M30" s="260"/>
      <c r="N30" s="260"/>
      <c r="O30" s="260"/>
      <c r="P30" s="260"/>
      <c r="Q30" s="35"/>
      <c r="R30" s="35"/>
      <c r="S30" s="35"/>
      <c r="T30" s="35"/>
      <c r="U30" s="35"/>
      <c r="V30" s="35"/>
      <c r="W30" s="259">
        <f>ROUND(BA54,2)</f>
        <v>0</v>
      </c>
      <c r="X30" s="260"/>
      <c r="Y30" s="260"/>
      <c r="Z30" s="260"/>
      <c r="AA30" s="260"/>
      <c r="AB30" s="260"/>
      <c r="AC30" s="260"/>
      <c r="AD30" s="260"/>
      <c r="AE30" s="260"/>
      <c r="AF30" s="35"/>
      <c r="AG30" s="35"/>
      <c r="AH30" s="35"/>
      <c r="AI30" s="35"/>
      <c r="AJ30" s="35"/>
      <c r="AK30" s="259">
        <f>ROUND(AW54,2)</f>
        <v>0</v>
      </c>
      <c r="AL30" s="260"/>
      <c r="AM30" s="260"/>
      <c r="AN30" s="260"/>
      <c r="AO30" s="260"/>
      <c r="AP30" s="35"/>
      <c r="AQ30" s="35"/>
      <c r="AR30" s="36"/>
    </row>
    <row r="31" spans="2:44" s="2" customFormat="1" ht="14.4" customHeight="1" hidden="1">
      <c r="B31" s="34"/>
      <c r="C31" s="35"/>
      <c r="D31" s="35"/>
      <c r="E31" s="35"/>
      <c r="F31" s="26" t="s">
        <v>37</v>
      </c>
      <c r="G31" s="35"/>
      <c r="H31" s="35"/>
      <c r="I31" s="35"/>
      <c r="J31" s="35"/>
      <c r="K31" s="35"/>
      <c r="L31" s="261">
        <v>0.21</v>
      </c>
      <c r="M31" s="260"/>
      <c r="N31" s="260"/>
      <c r="O31" s="260"/>
      <c r="P31" s="260"/>
      <c r="Q31" s="35"/>
      <c r="R31" s="35"/>
      <c r="S31" s="35"/>
      <c r="T31" s="35"/>
      <c r="U31" s="35"/>
      <c r="V31" s="35"/>
      <c r="W31" s="259">
        <f>ROUND(BB54,2)</f>
        <v>0</v>
      </c>
      <c r="X31" s="260"/>
      <c r="Y31" s="260"/>
      <c r="Z31" s="260"/>
      <c r="AA31" s="260"/>
      <c r="AB31" s="260"/>
      <c r="AC31" s="260"/>
      <c r="AD31" s="260"/>
      <c r="AE31" s="260"/>
      <c r="AF31" s="35"/>
      <c r="AG31" s="35"/>
      <c r="AH31" s="35"/>
      <c r="AI31" s="35"/>
      <c r="AJ31" s="35"/>
      <c r="AK31" s="259">
        <v>0</v>
      </c>
      <c r="AL31" s="260"/>
      <c r="AM31" s="260"/>
      <c r="AN31" s="260"/>
      <c r="AO31" s="260"/>
      <c r="AP31" s="35"/>
      <c r="AQ31" s="35"/>
      <c r="AR31" s="36"/>
    </row>
    <row r="32" spans="2:44" s="2" customFormat="1" ht="14.4" customHeight="1" hidden="1">
      <c r="B32" s="34"/>
      <c r="C32" s="35"/>
      <c r="D32" s="35"/>
      <c r="E32" s="35"/>
      <c r="F32" s="26" t="s">
        <v>38</v>
      </c>
      <c r="G32" s="35"/>
      <c r="H32" s="35"/>
      <c r="I32" s="35"/>
      <c r="J32" s="35"/>
      <c r="K32" s="35"/>
      <c r="L32" s="261">
        <v>0.15</v>
      </c>
      <c r="M32" s="260"/>
      <c r="N32" s="260"/>
      <c r="O32" s="260"/>
      <c r="P32" s="260"/>
      <c r="Q32" s="35"/>
      <c r="R32" s="35"/>
      <c r="S32" s="35"/>
      <c r="T32" s="35"/>
      <c r="U32" s="35"/>
      <c r="V32" s="35"/>
      <c r="W32" s="259">
        <f>ROUND(BC54,2)</f>
        <v>0</v>
      </c>
      <c r="X32" s="260"/>
      <c r="Y32" s="260"/>
      <c r="Z32" s="260"/>
      <c r="AA32" s="260"/>
      <c r="AB32" s="260"/>
      <c r="AC32" s="260"/>
      <c r="AD32" s="260"/>
      <c r="AE32" s="260"/>
      <c r="AF32" s="35"/>
      <c r="AG32" s="35"/>
      <c r="AH32" s="35"/>
      <c r="AI32" s="35"/>
      <c r="AJ32" s="35"/>
      <c r="AK32" s="259">
        <v>0</v>
      </c>
      <c r="AL32" s="260"/>
      <c r="AM32" s="260"/>
      <c r="AN32" s="260"/>
      <c r="AO32" s="260"/>
      <c r="AP32" s="35"/>
      <c r="AQ32" s="35"/>
      <c r="AR32" s="36"/>
    </row>
    <row r="33" spans="2:44" s="2" customFormat="1" ht="14.4" customHeight="1" hidden="1">
      <c r="B33" s="34"/>
      <c r="C33" s="35"/>
      <c r="D33" s="35"/>
      <c r="E33" s="35"/>
      <c r="F33" s="26" t="s">
        <v>39</v>
      </c>
      <c r="G33" s="35"/>
      <c r="H33" s="35"/>
      <c r="I33" s="35"/>
      <c r="J33" s="35"/>
      <c r="K33" s="35"/>
      <c r="L33" s="261">
        <v>0</v>
      </c>
      <c r="M33" s="260"/>
      <c r="N33" s="260"/>
      <c r="O33" s="260"/>
      <c r="P33" s="260"/>
      <c r="Q33" s="35"/>
      <c r="R33" s="35"/>
      <c r="S33" s="35"/>
      <c r="T33" s="35"/>
      <c r="U33" s="35"/>
      <c r="V33" s="35"/>
      <c r="W33" s="259">
        <f>ROUND(BD54,2)</f>
        <v>0</v>
      </c>
      <c r="X33" s="260"/>
      <c r="Y33" s="260"/>
      <c r="Z33" s="260"/>
      <c r="AA33" s="260"/>
      <c r="AB33" s="260"/>
      <c r="AC33" s="260"/>
      <c r="AD33" s="260"/>
      <c r="AE33" s="260"/>
      <c r="AF33" s="35"/>
      <c r="AG33" s="35"/>
      <c r="AH33" s="35"/>
      <c r="AI33" s="35"/>
      <c r="AJ33" s="35"/>
      <c r="AK33" s="259">
        <v>0</v>
      </c>
      <c r="AL33" s="260"/>
      <c r="AM33" s="260"/>
      <c r="AN33" s="260"/>
      <c r="AO33" s="260"/>
      <c r="AP33" s="35"/>
      <c r="AQ33" s="35"/>
      <c r="AR33" s="36"/>
    </row>
    <row r="34" spans="2:44" s="1" customFormat="1" ht="6.9" customHeight="1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3"/>
    </row>
    <row r="35" spans="2:44" s="1" customFormat="1" ht="25.95" customHeight="1">
      <c r="B35" s="29"/>
      <c r="C35" s="37"/>
      <c r="D35" s="38" t="s">
        <v>40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41</v>
      </c>
      <c r="U35" s="39"/>
      <c r="V35" s="39"/>
      <c r="W35" s="39"/>
      <c r="X35" s="243" t="s">
        <v>42</v>
      </c>
      <c r="Y35" s="244"/>
      <c r="Z35" s="244"/>
      <c r="AA35" s="244"/>
      <c r="AB35" s="244"/>
      <c r="AC35" s="39"/>
      <c r="AD35" s="39"/>
      <c r="AE35" s="39"/>
      <c r="AF35" s="39"/>
      <c r="AG35" s="39"/>
      <c r="AH35" s="39"/>
      <c r="AI35" s="39"/>
      <c r="AJ35" s="39"/>
      <c r="AK35" s="245">
        <f>SUM(AK26:AK33)</f>
        <v>0</v>
      </c>
      <c r="AL35" s="244"/>
      <c r="AM35" s="244"/>
      <c r="AN35" s="244"/>
      <c r="AO35" s="246"/>
      <c r="AP35" s="37"/>
      <c r="AQ35" s="37"/>
      <c r="AR35" s="33"/>
    </row>
    <row r="36" spans="2:44" s="1" customFormat="1" ht="6.9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</row>
    <row r="37" spans="2:44" s="1" customFormat="1" ht="6.9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3"/>
    </row>
    <row r="41" spans="2:44" s="1" customFormat="1" ht="6.9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3"/>
    </row>
    <row r="42" spans="2:44" s="1" customFormat="1" ht="24.9" customHeight="1">
      <c r="B42" s="29"/>
      <c r="C42" s="21" t="s">
        <v>43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3"/>
    </row>
    <row r="43" spans="2:44" s="1" customFormat="1" ht="6.9" customHeight="1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3"/>
    </row>
    <row r="44" spans="2:44" s="1" customFormat="1" ht="12" customHeight="1">
      <c r="B44" s="29"/>
      <c r="C44" s="26" t="s">
        <v>12</v>
      </c>
      <c r="D44" s="30"/>
      <c r="E44" s="30"/>
      <c r="F44" s="30"/>
      <c r="G44" s="30"/>
      <c r="H44" s="30"/>
      <c r="I44" s="30"/>
      <c r="J44" s="30"/>
      <c r="K44" s="30"/>
      <c r="L44" s="30" t="str">
        <f>K5</f>
        <v>01-02-2019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3"/>
    </row>
    <row r="45" spans="2:44" s="3" customFormat="1" ht="36.9" customHeight="1">
      <c r="B45" s="45"/>
      <c r="C45" s="46" t="s">
        <v>14</v>
      </c>
      <c r="D45" s="47"/>
      <c r="E45" s="47"/>
      <c r="F45" s="47"/>
      <c r="G45" s="47"/>
      <c r="H45" s="47"/>
      <c r="I45" s="47"/>
      <c r="J45" s="47"/>
      <c r="K45" s="47"/>
      <c r="L45" s="248" t="str">
        <f>K6</f>
        <v>TEPLOVOD -  DLOUHÁ UL.</v>
      </c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47"/>
      <c r="AQ45" s="47"/>
      <c r="AR45" s="48"/>
    </row>
    <row r="46" spans="2:44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3"/>
    </row>
    <row r="47" spans="2:44" s="1" customFormat="1" ht="12" customHeight="1">
      <c r="B47" s="29"/>
      <c r="C47" s="26" t="s">
        <v>17</v>
      </c>
      <c r="D47" s="30"/>
      <c r="E47" s="30"/>
      <c r="F47" s="30"/>
      <c r="G47" s="30"/>
      <c r="H47" s="30"/>
      <c r="I47" s="30"/>
      <c r="J47" s="30"/>
      <c r="K47" s="30"/>
      <c r="L47" s="49" t="str">
        <f>IF(K8="","",K8)</f>
        <v>Lovosice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6" t="s">
        <v>19</v>
      </c>
      <c r="AJ47" s="30"/>
      <c r="AK47" s="30"/>
      <c r="AL47" s="30"/>
      <c r="AM47" s="250" t="str">
        <f>IF(AN8="","",AN8)</f>
        <v>28.2.2019</v>
      </c>
      <c r="AN47" s="250"/>
      <c r="AO47" s="30"/>
      <c r="AP47" s="30"/>
      <c r="AQ47" s="30"/>
      <c r="AR47" s="33"/>
    </row>
    <row r="48" spans="2:44" s="1" customFormat="1" ht="6.9" customHeight="1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3"/>
    </row>
    <row r="49" spans="2:56" s="1" customFormat="1" ht="13.65" customHeight="1">
      <c r="B49" s="29"/>
      <c r="C49" s="26" t="s">
        <v>21</v>
      </c>
      <c r="D49" s="30"/>
      <c r="E49" s="30"/>
      <c r="F49" s="30"/>
      <c r="G49" s="30"/>
      <c r="H49" s="30"/>
      <c r="I49" s="30"/>
      <c r="J49" s="30"/>
      <c r="K49" s="30"/>
      <c r="L49" s="30" t="str">
        <f>IF(E11="","",E11)</f>
        <v xml:space="preserve"> 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6" t="s">
        <v>26</v>
      </c>
      <c r="AJ49" s="30"/>
      <c r="AK49" s="30"/>
      <c r="AL49" s="30"/>
      <c r="AM49" s="226" t="str">
        <f>IF(E17="","",E17)</f>
        <v xml:space="preserve"> </v>
      </c>
      <c r="AN49" s="227"/>
      <c r="AO49" s="227"/>
      <c r="AP49" s="227"/>
      <c r="AQ49" s="30"/>
      <c r="AR49" s="33"/>
      <c r="AS49" s="233" t="s">
        <v>44</v>
      </c>
      <c r="AT49" s="234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3.65" customHeight="1">
      <c r="B50" s="29"/>
      <c r="C50" s="26" t="s">
        <v>25</v>
      </c>
      <c r="D50" s="30"/>
      <c r="E50" s="30"/>
      <c r="F50" s="30"/>
      <c r="G50" s="30"/>
      <c r="H50" s="30"/>
      <c r="I50" s="30"/>
      <c r="J50" s="30"/>
      <c r="K50" s="30"/>
      <c r="L50" s="30" t="str">
        <f>IF(E14="","",E14)</f>
        <v xml:space="preserve"> 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6" t="s">
        <v>28</v>
      </c>
      <c r="AJ50" s="30"/>
      <c r="AK50" s="30"/>
      <c r="AL50" s="30"/>
      <c r="AM50" s="226" t="str">
        <f>IF(E20="","",E20)</f>
        <v xml:space="preserve"> </v>
      </c>
      <c r="AN50" s="227"/>
      <c r="AO50" s="227"/>
      <c r="AP50" s="227"/>
      <c r="AQ50" s="30"/>
      <c r="AR50" s="33"/>
      <c r="AS50" s="235"/>
      <c r="AT50" s="236"/>
      <c r="AU50" s="53"/>
      <c r="AV50" s="53"/>
      <c r="AW50" s="53"/>
      <c r="AX50" s="53"/>
      <c r="AY50" s="53"/>
      <c r="AZ50" s="53"/>
      <c r="BA50" s="53"/>
      <c r="BB50" s="53"/>
      <c r="BC50" s="53"/>
      <c r="BD50" s="54"/>
    </row>
    <row r="51" spans="2:56" s="1" customFormat="1" ht="10.95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3"/>
      <c r="AS51" s="237"/>
      <c r="AT51" s="238"/>
      <c r="AU51" s="56"/>
      <c r="AV51" s="56"/>
      <c r="AW51" s="56"/>
      <c r="AX51" s="56"/>
      <c r="AY51" s="56"/>
      <c r="AZ51" s="56"/>
      <c r="BA51" s="56"/>
      <c r="BB51" s="56"/>
      <c r="BC51" s="56"/>
      <c r="BD51" s="57"/>
    </row>
    <row r="52" spans="2:56" s="1" customFormat="1" ht="29.25" customHeight="1">
      <c r="B52" s="29"/>
      <c r="C52" s="247" t="s">
        <v>45</v>
      </c>
      <c r="D52" s="232"/>
      <c r="E52" s="232"/>
      <c r="F52" s="232"/>
      <c r="G52" s="232"/>
      <c r="H52" s="58"/>
      <c r="I52" s="231" t="s">
        <v>46</v>
      </c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 t="s">
        <v>47</v>
      </c>
      <c r="AH52" s="232"/>
      <c r="AI52" s="232"/>
      <c r="AJ52" s="232"/>
      <c r="AK52" s="232"/>
      <c r="AL52" s="232"/>
      <c r="AM52" s="232"/>
      <c r="AN52" s="231" t="s">
        <v>48</v>
      </c>
      <c r="AO52" s="232"/>
      <c r="AP52" s="242"/>
      <c r="AQ52" s="59" t="s">
        <v>49</v>
      </c>
      <c r="AR52" s="33"/>
      <c r="AS52" s="60" t="s">
        <v>50</v>
      </c>
      <c r="AT52" s="61" t="s">
        <v>51</v>
      </c>
      <c r="AU52" s="61" t="s">
        <v>52</v>
      </c>
      <c r="AV52" s="61" t="s">
        <v>53</v>
      </c>
      <c r="AW52" s="61" t="s">
        <v>54</v>
      </c>
      <c r="AX52" s="61" t="s">
        <v>55</v>
      </c>
      <c r="AY52" s="61" t="s">
        <v>56</v>
      </c>
      <c r="AZ52" s="61" t="s">
        <v>57</v>
      </c>
      <c r="BA52" s="61" t="s">
        <v>58</v>
      </c>
      <c r="BB52" s="61" t="s">
        <v>59</v>
      </c>
      <c r="BC52" s="61" t="s">
        <v>60</v>
      </c>
      <c r="BD52" s="62" t="s">
        <v>61</v>
      </c>
    </row>
    <row r="53" spans="2:56" s="1" customFormat="1" ht="10.95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3"/>
      <c r="AS53" s="63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5"/>
    </row>
    <row r="54" spans="2:90" s="4" customFormat="1" ht="32.4" customHeight="1">
      <c r="B54" s="66"/>
      <c r="C54" s="67" t="s">
        <v>62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239">
        <f>ROUND(SUM(AG55:AG62),2)</f>
        <v>0</v>
      </c>
      <c r="AH54" s="239"/>
      <c r="AI54" s="239"/>
      <c r="AJ54" s="239"/>
      <c r="AK54" s="239"/>
      <c r="AL54" s="239"/>
      <c r="AM54" s="239"/>
      <c r="AN54" s="241">
        <f aca="true" t="shared" si="0" ref="AN54:AN62">SUM(AG54,AT54)</f>
        <v>0</v>
      </c>
      <c r="AO54" s="241"/>
      <c r="AP54" s="241"/>
      <c r="AQ54" s="70" t="s">
        <v>1</v>
      </c>
      <c r="AR54" s="71"/>
      <c r="AS54" s="72">
        <f>ROUND(SUM(AS55:AS62),2)</f>
        <v>0</v>
      </c>
      <c r="AT54" s="73">
        <f aca="true" t="shared" si="1" ref="AT54:AT62">ROUND(SUM(AV54:AW54),2)</f>
        <v>0</v>
      </c>
      <c r="AU54" s="74">
        <f>ROUND(SUM(AU55:AU62),5)</f>
        <v>369.169</v>
      </c>
      <c r="AV54" s="73">
        <f>ROUND(AZ54*L29,2)</f>
        <v>0</v>
      </c>
      <c r="AW54" s="73">
        <f>ROUND(BA54*L30,2)</f>
        <v>0</v>
      </c>
      <c r="AX54" s="73">
        <f>ROUND(BB54*L29,2)</f>
        <v>0</v>
      </c>
      <c r="AY54" s="73">
        <f>ROUND(BC54*L30,2)</f>
        <v>0</v>
      </c>
      <c r="AZ54" s="73">
        <f>ROUND(SUM(AZ55:AZ62),2)</f>
        <v>0</v>
      </c>
      <c r="BA54" s="73">
        <f>ROUND(SUM(BA55:BA62),2)</f>
        <v>0</v>
      </c>
      <c r="BB54" s="73">
        <f>ROUND(SUM(BB55:BB62),2)</f>
        <v>0</v>
      </c>
      <c r="BC54" s="73">
        <f>ROUND(SUM(BC55:BC62),2)</f>
        <v>0</v>
      </c>
      <c r="BD54" s="75">
        <f>ROUND(SUM(BD55:BD62),2)</f>
        <v>0</v>
      </c>
      <c r="BS54" s="76" t="s">
        <v>63</v>
      </c>
      <c r="BT54" s="76" t="s">
        <v>64</v>
      </c>
      <c r="BU54" s="77" t="s">
        <v>65</v>
      </c>
      <c r="BV54" s="76" t="s">
        <v>66</v>
      </c>
      <c r="BW54" s="76" t="s">
        <v>5</v>
      </c>
      <c r="BX54" s="76" t="s">
        <v>67</v>
      </c>
      <c r="CL54" s="76" t="s">
        <v>1</v>
      </c>
    </row>
    <row r="55" spans="1:91" s="5" customFormat="1" ht="27" customHeight="1">
      <c r="A55" s="78" t="s">
        <v>68</v>
      </c>
      <c r="B55" s="79"/>
      <c r="C55" s="80"/>
      <c r="D55" s="225" t="s">
        <v>659</v>
      </c>
      <c r="E55" s="224"/>
      <c r="F55" s="224"/>
      <c r="G55" s="224"/>
      <c r="H55" s="224"/>
      <c r="I55" s="212"/>
      <c r="J55" s="224" t="s">
        <v>69</v>
      </c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8">
        <f>'SO 01 - Venkovní rozvody'!J30</f>
        <v>0</v>
      </c>
      <c r="AH55" s="229"/>
      <c r="AI55" s="229"/>
      <c r="AJ55" s="229"/>
      <c r="AK55" s="229"/>
      <c r="AL55" s="229"/>
      <c r="AM55" s="230"/>
      <c r="AN55" s="228">
        <f t="shared" si="0"/>
        <v>0</v>
      </c>
      <c r="AO55" s="229"/>
      <c r="AP55" s="230"/>
      <c r="AQ55" s="81" t="s">
        <v>70</v>
      </c>
      <c r="AR55" s="82"/>
      <c r="AS55" s="83">
        <v>0</v>
      </c>
      <c r="AT55" s="84">
        <f t="shared" si="1"/>
        <v>0</v>
      </c>
      <c r="AU55" s="85">
        <f>'SO 01 - Venkovní rozvody'!P99</f>
        <v>369.169</v>
      </c>
      <c r="AV55" s="84">
        <f>'SO 01 - Venkovní rozvody'!J33</f>
        <v>0</v>
      </c>
      <c r="AW55" s="84">
        <f>'SO 01 - Venkovní rozvody'!J34</f>
        <v>0</v>
      </c>
      <c r="AX55" s="84">
        <f>'SO 01 - Venkovní rozvody'!J35</f>
        <v>0</v>
      </c>
      <c r="AY55" s="84">
        <f>'SO 01 - Venkovní rozvody'!J36</f>
        <v>0</v>
      </c>
      <c r="AZ55" s="84">
        <f>'SO 01 - Venkovní rozvody'!F33</f>
        <v>0</v>
      </c>
      <c r="BA55" s="84">
        <f>'SO 01 - Venkovní rozvody'!F34</f>
        <v>0</v>
      </c>
      <c r="BB55" s="84">
        <f>'SO 01 - Venkovní rozvody'!F35</f>
        <v>0</v>
      </c>
      <c r="BC55" s="84">
        <f>'SO 01 - Venkovní rozvody'!F36</f>
        <v>0</v>
      </c>
      <c r="BD55" s="86">
        <f>'SO 01 - Venkovní rozvody'!F37</f>
        <v>0</v>
      </c>
      <c r="BT55" s="87" t="s">
        <v>71</v>
      </c>
      <c r="BV55" s="87" t="s">
        <v>66</v>
      </c>
      <c r="BW55" s="87" t="s">
        <v>72</v>
      </c>
      <c r="BX55" s="87" t="s">
        <v>5</v>
      </c>
      <c r="CL55" s="87" t="s">
        <v>1</v>
      </c>
      <c r="CM55" s="87" t="s">
        <v>73</v>
      </c>
    </row>
    <row r="56" spans="1:91" s="5" customFormat="1" ht="27" customHeight="1">
      <c r="A56" s="78" t="s">
        <v>68</v>
      </c>
      <c r="B56" s="79"/>
      <c r="C56" s="80"/>
      <c r="D56" s="225" t="s">
        <v>74</v>
      </c>
      <c r="E56" s="224"/>
      <c r="F56" s="224"/>
      <c r="G56" s="224"/>
      <c r="H56" s="224"/>
      <c r="I56" s="212"/>
      <c r="J56" s="224" t="s">
        <v>75</v>
      </c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8">
        <f>'SO 02.12 - DPS'!J30</f>
        <v>0</v>
      </c>
      <c r="AH56" s="229"/>
      <c r="AI56" s="229"/>
      <c r="AJ56" s="229"/>
      <c r="AK56" s="229"/>
      <c r="AL56" s="229"/>
      <c r="AM56" s="230"/>
      <c r="AN56" s="228">
        <f t="shared" si="0"/>
        <v>0</v>
      </c>
      <c r="AO56" s="229"/>
      <c r="AP56" s="230"/>
      <c r="AQ56" s="81" t="s">
        <v>70</v>
      </c>
      <c r="AR56" s="82"/>
      <c r="AS56" s="83">
        <v>0</v>
      </c>
      <c r="AT56" s="84">
        <f t="shared" si="1"/>
        <v>0</v>
      </c>
      <c r="AU56" s="85">
        <f>'SO 02.12 - DPS'!P96</f>
        <v>0</v>
      </c>
      <c r="AV56" s="84">
        <f>'SO 02.12 - DPS'!J33</f>
        <v>0</v>
      </c>
      <c r="AW56" s="84">
        <f>'SO 02.12 - DPS'!J34</f>
        <v>0</v>
      </c>
      <c r="AX56" s="84">
        <f>'SO 02.12 - DPS'!J35</f>
        <v>0</v>
      </c>
      <c r="AY56" s="84">
        <f>'SO 02.12 - DPS'!J36</f>
        <v>0</v>
      </c>
      <c r="AZ56" s="84">
        <f>'SO 02.12 - DPS'!F33</f>
        <v>0</v>
      </c>
      <c r="BA56" s="84">
        <f>'SO 02.12 - DPS'!F34</f>
        <v>0</v>
      </c>
      <c r="BB56" s="84">
        <f>'SO 02.12 - DPS'!F35</f>
        <v>0</v>
      </c>
      <c r="BC56" s="84">
        <f>'SO 02.12 - DPS'!F36</f>
        <v>0</v>
      </c>
      <c r="BD56" s="86">
        <f>'SO 02.12 - DPS'!F37</f>
        <v>0</v>
      </c>
      <c r="BT56" s="87" t="s">
        <v>71</v>
      </c>
      <c r="BV56" s="87" t="s">
        <v>66</v>
      </c>
      <c r="BW56" s="87" t="s">
        <v>76</v>
      </c>
      <c r="BX56" s="87" t="s">
        <v>5</v>
      </c>
      <c r="CL56" s="87" t="s">
        <v>1</v>
      </c>
      <c r="CM56" s="87" t="s">
        <v>73</v>
      </c>
    </row>
    <row r="57" spans="1:91" s="5" customFormat="1" ht="27" customHeight="1">
      <c r="A57" s="78" t="s">
        <v>68</v>
      </c>
      <c r="B57" s="79"/>
      <c r="C57" s="80"/>
      <c r="D57" s="225" t="s">
        <v>77</v>
      </c>
      <c r="E57" s="224"/>
      <c r="F57" s="224"/>
      <c r="G57" s="224"/>
      <c r="H57" s="224"/>
      <c r="I57" s="212"/>
      <c r="J57" s="224" t="s">
        <v>75</v>
      </c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8">
        <f>'SO 02.13 - DPS'!J30</f>
        <v>0</v>
      </c>
      <c r="AH57" s="229"/>
      <c r="AI57" s="229"/>
      <c r="AJ57" s="229"/>
      <c r="AK57" s="229"/>
      <c r="AL57" s="229"/>
      <c r="AM57" s="230"/>
      <c r="AN57" s="228">
        <f t="shared" si="0"/>
        <v>0</v>
      </c>
      <c r="AO57" s="229"/>
      <c r="AP57" s="230"/>
      <c r="AQ57" s="81" t="s">
        <v>70</v>
      </c>
      <c r="AR57" s="82"/>
      <c r="AS57" s="83">
        <v>0</v>
      </c>
      <c r="AT57" s="84">
        <f t="shared" si="1"/>
        <v>0</v>
      </c>
      <c r="AU57" s="85">
        <f>'SO 02.13 - DPS'!P96</f>
        <v>0</v>
      </c>
      <c r="AV57" s="84">
        <f>'SO 02.13 - DPS'!J33</f>
        <v>0</v>
      </c>
      <c r="AW57" s="84">
        <f>'SO 02.13 - DPS'!J34</f>
        <v>0</v>
      </c>
      <c r="AX57" s="84">
        <f>'SO 02.13 - DPS'!J35</f>
        <v>0</v>
      </c>
      <c r="AY57" s="84">
        <f>'SO 02.13 - DPS'!J36</f>
        <v>0</v>
      </c>
      <c r="AZ57" s="84">
        <f>'SO 02.13 - DPS'!F33</f>
        <v>0</v>
      </c>
      <c r="BA57" s="84">
        <f>'SO 02.13 - DPS'!F34</f>
        <v>0</v>
      </c>
      <c r="BB57" s="84">
        <f>'SO 02.13 - DPS'!F35</f>
        <v>0</v>
      </c>
      <c r="BC57" s="84">
        <f>'SO 02.13 - DPS'!F36</f>
        <v>0</v>
      </c>
      <c r="BD57" s="86">
        <f>'SO 02.13 - DPS'!F37</f>
        <v>0</v>
      </c>
      <c r="BT57" s="87" t="s">
        <v>71</v>
      </c>
      <c r="BV57" s="87" t="s">
        <v>66</v>
      </c>
      <c r="BW57" s="87" t="s">
        <v>78</v>
      </c>
      <c r="BX57" s="87" t="s">
        <v>5</v>
      </c>
      <c r="CL57" s="87" t="s">
        <v>1</v>
      </c>
      <c r="CM57" s="87" t="s">
        <v>73</v>
      </c>
    </row>
    <row r="58" spans="1:91" s="5" customFormat="1" ht="27" customHeight="1">
      <c r="A58" s="78" t="s">
        <v>68</v>
      </c>
      <c r="B58" s="79"/>
      <c r="C58" s="80"/>
      <c r="D58" s="225" t="s">
        <v>79</v>
      </c>
      <c r="E58" s="224"/>
      <c r="F58" s="224"/>
      <c r="G58" s="224"/>
      <c r="H58" s="224"/>
      <c r="I58" s="212"/>
      <c r="J58" s="224" t="s">
        <v>75</v>
      </c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8">
        <f>'SO 02.14 - DPS'!J30</f>
        <v>0</v>
      </c>
      <c r="AH58" s="229"/>
      <c r="AI58" s="229"/>
      <c r="AJ58" s="229"/>
      <c r="AK58" s="229"/>
      <c r="AL58" s="229"/>
      <c r="AM58" s="230"/>
      <c r="AN58" s="228">
        <f t="shared" si="0"/>
        <v>0</v>
      </c>
      <c r="AO58" s="229"/>
      <c r="AP58" s="230"/>
      <c r="AQ58" s="81" t="s">
        <v>70</v>
      </c>
      <c r="AR58" s="82"/>
      <c r="AS58" s="83">
        <v>0</v>
      </c>
      <c r="AT58" s="84">
        <f t="shared" si="1"/>
        <v>0</v>
      </c>
      <c r="AU58" s="85">
        <f>'SO 02.14 - DPS'!P93</f>
        <v>0</v>
      </c>
      <c r="AV58" s="84">
        <f>'SO 02.14 - DPS'!J33</f>
        <v>0</v>
      </c>
      <c r="AW58" s="84">
        <f>'SO 02.14 - DPS'!J34</f>
        <v>0</v>
      </c>
      <c r="AX58" s="84">
        <f>'SO 02.14 - DPS'!J35</f>
        <v>0</v>
      </c>
      <c r="AY58" s="84">
        <f>'SO 02.14 - DPS'!J36</f>
        <v>0</v>
      </c>
      <c r="AZ58" s="84">
        <f>'SO 02.14 - DPS'!F33</f>
        <v>0</v>
      </c>
      <c r="BA58" s="84">
        <f>'SO 02.14 - DPS'!F34</f>
        <v>0</v>
      </c>
      <c r="BB58" s="84">
        <f>'SO 02.14 - DPS'!F35</f>
        <v>0</v>
      </c>
      <c r="BC58" s="84">
        <f>'SO 02.14 - DPS'!F36</f>
        <v>0</v>
      </c>
      <c r="BD58" s="86">
        <f>'SO 02.14 - DPS'!F37</f>
        <v>0</v>
      </c>
      <c r="BT58" s="87" t="s">
        <v>71</v>
      </c>
      <c r="BV58" s="87" t="s">
        <v>66</v>
      </c>
      <c r="BW58" s="87" t="s">
        <v>80</v>
      </c>
      <c r="BX58" s="87" t="s">
        <v>5</v>
      </c>
      <c r="CL58" s="87" t="s">
        <v>1</v>
      </c>
      <c r="CM58" s="87" t="s">
        <v>73</v>
      </c>
    </row>
    <row r="59" spans="1:91" s="5" customFormat="1" ht="27" customHeight="1">
      <c r="A59" s="78" t="s">
        <v>68</v>
      </c>
      <c r="B59" s="79"/>
      <c r="C59" s="80"/>
      <c r="D59" s="225" t="s">
        <v>81</v>
      </c>
      <c r="E59" s="224"/>
      <c r="F59" s="224"/>
      <c r="G59" s="224"/>
      <c r="H59" s="224"/>
      <c r="I59" s="212"/>
      <c r="J59" s="224" t="s">
        <v>75</v>
      </c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8">
        <f>'SO 02.15 - DPS'!J30</f>
        <v>0</v>
      </c>
      <c r="AH59" s="229"/>
      <c r="AI59" s="229"/>
      <c r="AJ59" s="229"/>
      <c r="AK59" s="229"/>
      <c r="AL59" s="229"/>
      <c r="AM59" s="230"/>
      <c r="AN59" s="228">
        <f t="shared" si="0"/>
        <v>0</v>
      </c>
      <c r="AO59" s="229"/>
      <c r="AP59" s="230"/>
      <c r="AQ59" s="81" t="s">
        <v>70</v>
      </c>
      <c r="AR59" s="82"/>
      <c r="AS59" s="83">
        <v>0</v>
      </c>
      <c r="AT59" s="84">
        <f t="shared" si="1"/>
        <v>0</v>
      </c>
      <c r="AU59" s="85">
        <f>'SO 02.15 - DPS'!P93</f>
        <v>0</v>
      </c>
      <c r="AV59" s="84">
        <f>'SO 02.15 - DPS'!J33</f>
        <v>0</v>
      </c>
      <c r="AW59" s="84">
        <f>'SO 02.15 - DPS'!J34</f>
        <v>0</v>
      </c>
      <c r="AX59" s="84">
        <f>'SO 02.15 - DPS'!J35</f>
        <v>0</v>
      </c>
      <c r="AY59" s="84">
        <f>'SO 02.15 - DPS'!J36</f>
        <v>0</v>
      </c>
      <c r="AZ59" s="84">
        <f>'SO 02.15 - DPS'!F33</f>
        <v>0</v>
      </c>
      <c r="BA59" s="84">
        <f>'SO 02.15 - DPS'!F34</f>
        <v>0</v>
      </c>
      <c r="BB59" s="84">
        <f>'SO 02.15 - DPS'!F35</f>
        <v>0</v>
      </c>
      <c r="BC59" s="84">
        <f>'SO 02.15 - DPS'!F36</f>
        <v>0</v>
      </c>
      <c r="BD59" s="86">
        <f>'SO 02.15 - DPS'!F37</f>
        <v>0</v>
      </c>
      <c r="BT59" s="87" t="s">
        <v>71</v>
      </c>
      <c r="BV59" s="87" t="s">
        <v>66</v>
      </c>
      <c r="BW59" s="87" t="s">
        <v>82</v>
      </c>
      <c r="BX59" s="87" t="s">
        <v>5</v>
      </c>
      <c r="CL59" s="87" t="s">
        <v>1</v>
      </c>
      <c r="CM59" s="87" t="s">
        <v>73</v>
      </c>
    </row>
    <row r="60" spans="1:91" s="5" customFormat="1" ht="27" customHeight="1">
      <c r="A60" s="78" t="s">
        <v>68</v>
      </c>
      <c r="B60" s="79"/>
      <c r="C60" s="80"/>
      <c r="D60" s="225" t="s">
        <v>83</v>
      </c>
      <c r="E60" s="224"/>
      <c r="F60" s="224"/>
      <c r="G60" s="224"/>
      <c r="H60" s="224"/>
      <c r="I60" s="212"/>
      <c r="J60" s="224" t="s">
        <v>75</v>
      </c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8">
        <f>'SO 02.16 - DPS'!J30</f>
        <v>0</v>
      </c>
      <c r="AH60" s="229"/>
      <c r="AI60" s="229"/>
      <c r="AJ60" s="229"/>
      <c r="AK60" s="229"/>
      <c r="AL60" s="229"/>
      <c r="AM60" s="230"/>
      <c r="AN60" s="228">
        <f t="shared" si="0"/>
        <v>0</v>
      </c>
      <c r="AO60" s="229"/>
      <c r="AP60" s="230"/>
      <c r="AQ60" s="81" t="s">
        <v>70</v>
      </c>
      <c r="AR60" s="82"/>
      <c r="AS60" s="83">
        <v>0</v>
      </c>
      <c r="AT60" s="84">
        <f t="shared" si="1"/>
        <v>0</v>
      </c>
      <c r="AU60" s="85">
        <f>'SO 02.16 - DPS'!P93</f>
        <v>0</v>
      </c>
      <c r="AV60" s="84">
        <f>'SO 02.16 - DPS'!J33</f>
        <v>0</v>
      </c>
      <c r="AW60" s="84">
        <f>'SO 02.16 - DPS'!J34</f>
        <v>0</v>
      </c>
      <c r="AX60" s="84">
        <f>'SO 02.16 - DPS'!J35</f>
        <v>0</v>
      </c>
      <c r="AY60" s="84">
        <f>'SO 02.16 - DPS'!J36</f>
        <v>0</v>
      </c>
      <c r="AZ60" s="84">
        <f>'SO 02.16 - DPS'!F33</f>
        <v>0</v>
      </c>
      <c r="BA60" s="84">
        <f>'SO 02.16 - DPS'!F34</f>
        <v>0</v>
      </c>
      <c r="BB60" s="84">
        <f>'SO 02.16 - DPS'!F35</f>
        <v>0</v>
      </c>
      <c r="BC60" s="84">
        <f>'SO 02.16 - DPS'!F36</f>
        <v>0</v>
      </c>
      <c r="BD60" s="86">
        <f>'SO 02.16 - DPS'!F37</f>
        <v>0</v>
      </c>
      <c r="BT60" s="87" t="s">
        <v>71</v>
      </c>
      <c r="BV60" s="87" t="s">
        <v>66</v>
      </c>
      <c r="BW60" s="87" t="s">
        <v>84</v>
      </c>
      <c r="BX60" s="87" t="s">
        <v>5</v>
      </c>
      <c r="CL60" s="87" t="s">
        <v>1</v>
      </c>
      <c r="CM60" s="87" t="s">
        <v>73</v>
      </c>
    </row>
    <row r="61" spans="1:91" s="5" customFormat="1" ht="27" customHeight="1">
      <c r="A61" s="78" t="s">
        <v>68</v>
      </c>
      <c r="B61" s="79"/>
      <c r="C61" s="80"/>
      <c r="D61" s="225" t="s">
        <v>85</v>
      </c>
      <c r="E61" s="224"/>
      <c r="F61" s="224"/>
      <c r="G61" s="224"/>
      <c r="H61" s="224"/>
      <c r="I61" s="212"/>
      <c r="J61" s="224" t="s">
        <v>75</v>
      </c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8">
        <f>'SO 02.17 - DPS'!J30</f>
        <v>0</v>
      </c>
      <c r="AH61" s="229"/>
      <c r="AI61" s="229"/>
      <c r="AJ61" s="229"/>
      <c r="AK61" s="229"/>
      <c r="AL61" s="229"/>
      <c r="AM61" s="230"/>
      <c r="AN61" s="228">
        <f t="shared" si="0"/>
        <v>0</v>
      </c>
      <c r="AO61" s="229"/>
      <c r="AP61" s="230"/>
      <c r="AQ61" s="81" t="s">
        <v>70</v>
      </c>
      <c r="AR61" s="82"/>
      <c r="AS61" s="83">
        <v>0</v>
      </c>
      <c r="AT61" s="84">
        <f t="shared" si="1"/>
        <v>0</v>
      </c>
      <c r="AU61" s="85">
        <f>'SO 02.17 - DPS'!P93</f>
        <v>0</v>
      </c>
      <c r="AV61" s="84">
        <f>'SO 02.17 - DPS'!J33</f>
        <v>0</v>
      </c>
      <c r="AW61" s="84">
        <f>'SO 02.17 - DPS'!J34</f>
        <v>0</v>
      </c>
      <c r="AX61" s="84">
        <f>'SO 02.17 - DPS'!J35</f>
        <v>0</v>
      </c>
      <c r="AY61" s="84">
        <f>'SO 02.17 - DPS'!J36</f>
        <v>0</v>
      </c>
      <c r="AZ61" s="84">
        <f>'SO 02.17 - DPS'!F33</f>
        <v>0</v>
      </c>
      <c r="BA61" s="84">
        <f>'SO 02.17 - DPS'!F34</f>
        <v>0</v>
      </c>
      <c r="BB61" s="84">
        <f>'SO 02.17 - DPS'!F35</f>
        <v>0</v>
      </c>
      <c r="BC61" s="84">
        <f>'SO 02.17 - DPS'!F36</f>
        <v>0</v>
      </c>
      <c r="BD61" s="86">
        <f>'SO 02.17 - DPS'!F37</f>
        <v>0</v>
      </c>
      <c r="BT61" s="87" t="s">
        <v>71</v>
      </c>
      <c r="BV61" s="87" t="s">
        <v>66</v>
      </c>
      <c r="BW61" s="87" t="s">
        <v>86</v>
      </c>
      <c r="BX61" s="87" t="s">
        <v>5</v>
      </c>
      <c r="CL61" s="87" t="s">
        <v>1</v>
      </c>
      <c r="CM61" s="87" t="s">
        <v>73</v>
      </c>
    </row>
    <row r="62" spans="1:91" s="5" customFormat="1" ht="27" customHeight="1">
      <c r="A62" s="78" t="s">
        <v>68</v>
      </c>
      <c r="B62" s="79"/>
      <c r="C62" s="80"/>
      <c r="D62" s="225" t="s">
        <v>87</v>
      </c>
      <c r="E62" s="224"/>
      <c r="F62" s="224"/>
      <c r="G62" s="224"/>
      <c r="H62" s="224"/>
      <c r="I62" s="212"/>
      <c r="J62" s="224" t="s">
        <v>75</v>
      </c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8">
        <f>'SO 02.18 - DPS'!J30</f>
        <v>0</v>
      </c>
      <c r="AH62" s="229"/>
      <c r="AI62" s="229"/>
      <c r="AJ62" s="229"/>
      <c r="AK62" s="229"/>
      <c r="AL62" s="229"/>
      <c r="AM62" s="230"/>
      <c r="AN62" s="228">
        <f t="shared" si="0"/>
        <v>0</v>
      </c>
      <c r="AO62" s="229"/>
      <c r="AP62" s="230"/>
      <c r="AQ62" s="81" t="s">
        <v>70</v>
      </c>
      <c r="AR62" s="82"/>
      <c r="AS62" s="88">
        <v>0</v>
      </c>
      <c r="AT62" s="89">
        <f t="shared" si="1"/>
        <v>0</v>
      </c>
      <c r="AU62" s="90">
        <f>'SO 02.18 - DPS'!P93</f>
        <v>0</v>
      </c>
      <c r="AV62" s="89">
        <f>'SO 02.18 - DPS'!J33</f>
        <v>0</v>
      </c>
      <c r="AW62" s="89">
        <f>'SO 02.18 - DPS'!J34</f>
        <v>0</v>
      </c>
      <c r="AX62" s="89">
        <f>'SO 02.18 - DPS'!J35</f>
        <v>0</v>
      </c>
      <c r="AY62" s="89">
        <f>'SO 02.18 - DPS'!J36</f>
        <v>0</v>
      </c>
      <c r="AZ62" s="89">
        <f>'SO 02.18 - DPS'!F33</f>
        <v>0</v>
      </c>
      <c r="BA62" s="89">
        <f>'SO 02.18 - DPS'!F34</f>
        <v>0</v>
      </c>
      <c r="BB62" s="89">
        <f>'SO 02.18 - DPS'!F35</f>
        <v>0</v>
      </c>
      <c r="BC62" s="89">
        <f>'SO 02.18 - DPS'!F36</f>
        <v>0</v>
      </c>
      <c r="BD62" s="91">
        <f>'SO 02.18 - DPS'!F37</f>
        <v>0</v>
      </c>
      <c r="BT62" s="87" t="s">
        <v>71</v>
      </c>
      <c r="BV62" s="87" t="s">
        <v>66</v>
      </c>
      <c r="BW62" s="87" t="s">
        <v>88</v>
      </c>
      <c r="BX62" s="87" t="s">
        <v>5</v>
      </c>
      <c r="CL62" s="87" t="s">
        <v>1</v>
      </c>
      <c r="CM62" s="87" t="s">
        <v>73</v>
      </c>
    </row>
    <row r="63" spans="2:44" s="1" customFormat="1" ht="30" customHeight="1"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3"/>
    </row>
    <row r="64" spans="2:44" s="1" customFormat="1" ht="6.9" customHeight="1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33"/>
    </row>
  </sheetData>
  <sheetProtection formatColumns="0" formatRows="0"/>
  <mergeCells count="68">
    <mergeCell ref="AK32:AO32"/>
    <mergeCell ref="L32:P32"/>
    <mergeCell ref="AK33:AO33"/>
    <mergeCell ref="L33:P33"/>
    <mergeCell ref="W29:AE29"/>
    <mergeCell ref="AK29:AO29"/>
    <mergeCell ref="L29:P29"/>
    <mergeCell ref="AK30:AO30"/>
    <mergeCell ref="L30:P30"/>
    <mergeCell ref="AK31:AO31"/>
    <mergeCell ref="L31:P31"/>
    <mergeCell ref="W32:AE32"/>
    <mergeCell ref="W30:AE30"/>
    <mergeCell ref="W31:AE31"/>
    <mergeCell ref="W33:AE33"/>
    <mergeCell ref="AR2:BE2"/>
    <mergeCell ref="E23:AN23"/>
    <mergeCell ref="AK26:AO26"/>
    <mergeCell ref="L28:P28"/>
    <mergeCell ref="W28:AE28"/>
    <mergeCell ref="AK28:AO28"/>
    <mergeCell ref="K5:AO5"/>
    <mergeCell ref="K6:AO6"/>
    <mergeCell ref="X35:AB35"/>
    <mergeCell ref="AK35:AO35"/>
    <mergeCell ref="D60:H60"/>
    <mergeCell ref="C52:G52"/>
    <mergeCell ref="D55:H55"/>
    <mergeCell ref="D56:H56"/>
    <mergeCell ref="D57:H57"/>
    <mergeCell ref="D58:H58"/>
    <mergeCell ref="D59:H59"/>
    <mergeCell ref="L45:AO45"/>
    <mergeCell ref="AM47:AN47"/>
    <mergeCell ref="J55:AF55"/>
    <mergeCell ref="J56:AF56"/>
    <mergeCell ref="J57:AF57"/>
    <mergeCell ref="J58:AF58"/>
    <mergeCell ref="J59:AF59"/>
    <mergeCell ref="J60:AF60"/>
    <mergeCell ref="AS49:AT51"/>
    <mergeCell ref="AM50:AP50"/>
    <mergeCell ref="AG55:AM55"/>
    <mergeCell ref="AG56:AM56"/>
    <mergeCell ref="AG57:AM57"/>
    <mergeCell ref="AG54:AM54"/>
    <mergeCell ref="AG52:AM52"/>
    <mergeCell ref="AN54:AP54"/>
    <mergeCell ref="AN52:AP52"/>
    <mergeCell ref="AN55:AP55"/>
    <mergeCell ref="AN56:AP56"/>
    <mergeCell ref="AN57:AP57"/>
    <mergeCell ref="J61:AF61"/>
    <mergeCell ref="J62:AF62"/>
    <mergeCell ref="D61:H61"/>
    <mergeCell ref="D62:H62"/>
    <mergeCell ref="AM49:AP49"/>
    <mergeCell ref="AG58:AM58"/>
    <mergeCell ref="AG59:AM59"/>
    <mergeCell ref="AG60:AM60"/>
    <mergeCell ref="AG61:AM61"/>
    <mergeCell ref="AG62:AM62"/>
    <mergeCell ref="I52:AF52"/>
    <mergeCell ref="AN61:AP61"/>
    <mergeCell ref="AN62:AP62"/>
    <mergeCell ref="AN60:AP60"/>
    <mergeCell ref="AN58:AP58"/>
    <mergeCell ref="AN59:AP59"/>
  </mergeCells>
  <hyperlinks>
    <hyperlink ref="A55" location="'SO 00.00 - Venkovní rozvody'!C2" display="/"/>
    <hyperlink ref="A56" location="'SO 02.12 - DOMOVNÍ STANICE'!C2" display="/"/>
    <hyperlink ref="A57" location="'SO 02.13 - DOMOVNÍ STANICE'!C2" display="/"/>
    <hyperlink ref="A58" location="'SO 02.14 - DOMOVNÍ STANICE'!C2" display="/"/>
    <hyperlink ref="A59" location="'SO 02.15 - DOMOVNÍ STANICE'!C2" display="/"/>
    <hyperlink ref="A60" location="'SO 02.16 - DOMOVNÍ STANICE'!C2" display="/"/>
    <hyperlink ref="A61" location="'SO 02.17 - DOMOVNÍ STANICE'!C2" display="/"/>
    <hyperlink ref="A62" location="'SO 02.18 - DOMOVNÍ STANI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3"/>
  <sheetViews>
    <sheetView showGridLines="0" view="pageBreakPreview" zoomScale="60" workbookViewId="0" topLeftCell="A74">
      <selection activeCell="AA101" sqref="AA10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0"/>
    </row>
    <row r="2" spans="12:46" ht="36.9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5" t="s">
        <v>88</v>
      </c>
    </row>
    <row r="3" spans="2:46" ht="6.9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8"/>
      <c r="AT3" s="15" t="s">
        <v>73</v>
      </c>
    </row>
    <row r="4" spans="2:46" ht="24.9" customHeight="1">
      <c r="B4" s="18"/>
      <c r="D4" s="94" t="s">
        <v>89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14</v>
      </c>
      <c r="L6" s="18"/>
    </row>
    <row r="7" spans="2:12" ht="16.5" customHeight="1">
      <c r="B7" s="18"/>
      <c r="E7" s="264" t="str">
        <f>'Rekapitulace stavby'!K6</f>
        <v>TEPLOVOD -  DLOUHÁ UL.</v>
      </c>
      <c r="F7" s="265"/>
      <c r="G7" s="265"/>
      <c r="H7" s="265"/>
      <c r="L7" s="18"/>
    </row>
    <row r="8" spans="2:12" s="1" customFormat="1" ht="12" customHeight="1">
      <c r="B8" s="33"/>
      <c r="D8" s="95" t="s">
        <v>90</v>
      </c>
      <c r="L8" s="33"/>
    </row>
    <row r="9" spans="2:12" s="1" customFormat="1" ht="36.9" customHeight="1">
      <c r="B9" s="33"/>
      <c r="E9" s="266" t="s">
        <v>656</v>
      </c>
      <c r="F9" s="267"/>
      <c r="G9" s="267"/>
      <c r="H9" s="267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95" t="s">
        <v>15</v>
      </c>
      <c r="F11" s="15" t="s">
        <v>1</v>
      </c>
      <c r="I11" s="95" t="s">
        <v>16</v>
      </c>
      <c r="J11" s="15" t="s">
        <v>1</v>
      </c>
      <c r="L11" s="33"/>
    </row>
    <row r="12" spans="2:12" s="1" customFormat="1" ht="12" customHeight="1">
      <c r="B12" s="33"/>
      <c r="D12" s="95" t="s">
        <v>17</v>
      </c>
      <c r="F12" s="15" t="s">
        <v>18</v>
      </c>
      <c r="I12" s="95" t="s">
        <v>19</v>
      </c>
      <c r="J12" s="96" t="str">
        <f>'Rekapitulace stavby'!AN8</f>
        <v>28.2.2019</v>
      </c>
      <c r="L12" s="33"/>
    </row>
    <row r="13" spans="2:12" s="1" customFormat="1" ht="10.95" customHeight="1">
      <c r="B13" s="33"/>
      <c r="L13" s="33"/>
    </row>
    <row r="14" spans="2:12" s="1" customFormat="1" ht="12" customHeight="1">
      <c r="B14" s="33"/>
      <c r="D14" s="95" t="s">
        <v>21</v>
      </c>
      <c r="I14" s="95" t="s">
        <v>22</v>
      </c>
      <c r="J14" s="15" t="str">
        <f>IF('Rekapitulace stavby'!AN10="","",'Rekapitulace stavby'!AN10)</f>
        <v/>
      </c>
      <c r="L14" s="33"/>
    </row>
    <row r="15" spans="2:12" s="1" customFormat="1" ht="18" customHeight="1">
      <c r="B15" s="33"/>
      <c r="E15" s="15" t="str">
        <f>IF('Rekapitulace stavby'!E11="","",'Rekapitulace stavby'!E11)</f>
        <v xml:space="preserve"> </v>
      </c>
      <c r="I15" s="95" t="s">
        <v>24</v>
      </c>
      <c r="J15" s="15" t="str">
        <f>IF('Rekapitulace stavby'!AN11="","",'Rekapitulace stavby'!AN11)</f>
        <v/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95" t="s">
        <v>25</v>
      </c>
      <c r="I17" s="95" t="s">
        <v>22</v>
      </c>
      <c r="J17" s="15" t="str">
        <f>'Rekapitulace stavby'!AN13</f>
        <v/>
      </c>
      <c r="L17" s="33"/>
    </row>
    <row r="18" spans="2:12" s="1" customFormat="1" ht="18" customHeight="1">
      <c r="B18" s="33"/>
      <c r="E18" s="268" t="str">
        <f>'Rekapitulace stavby'!E14</f>
        <v xml:space="preserve"> </v>
      </c>
      <c r="F18" s="268"/>
      <c r="G18" s="268"/>
      <c r="H18" s="268"/>
      <c r="I18" s="95" t="s">
        <v>24</v>
      </c>
      <c r="J18" s="15" t="str">
        <f>'Rekapitulace stavby'!AN14</f>
        <v/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95" t="s">
        <v>26</v>
      </c>
      <c r="I20" s="95" t="s">
        <v>22</v>
      </c>
      <c r="J20" s="15" t="str">
        <f>IF('Rekapitulace stavby'!AN16="","",'Rekapitulace stavby'!AN16)</f>
        <v/>
      </c>
      <c r="L20" s="33"/>
    </row>
    <row r="21" spans="2:12" s="1" customFormat="1" ht="18" customHeight="1">
      <c r="B21" s="33"/>
      <c r="E21" s="15" t="str">
        <f>IF('Rekapitulace stavby'!E17="","",'Rekapitulace stavby'!E17)</f>
        <v xml:space="preserve"> </v>
      </c>
      <c r="I21" s="95" t="s">
        <v>24</v>
      </c>
      <c r="J21" s="15" t="str">
        <f>IF('Rekapitulace stavby'!AN17="","",'Rekapitulace stavby'!AN17)</f>
        <v/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95" t="s">
        <v>28</v>
      </c>
      <c r="I23" s="95" t="s">
        <v>22</v>
      </c>
      <c r="J23" s="15" t="str">
        <f>IF('Rekapitulace stavby'!AN19="","",'Rekapitulace stavby'!AN19)</f>
        <v/>
      </c>
      <c r="L23" s="33"/>
    </row>
    <row r="24" spans="2:12" s="1" customFormat="1" ht="18" customHeight="1">
      <c r="B24" s="33"/>
      <c r="E24" s="15" t="str">
        <f>IF('Rekapitulace stavby'!E20="","",'Rekapitulace stavby'!E20)</f>
        <v xml:space="preserve"> </v>
      </c>
      <c r="I24" s="95" t="s">
        <v>24</v>
      </c>
      <c r="J24" s="15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95" t="s">
        <v>29</v>
      </c>
      <c r="L26" s="33"/>
    </row>
    <row r="27" spans="2:12" s="6" customFormat="1" ht="16.5" customHeight="1">
      <c r="B27" s="97"/>
      <c r="E27" s="269" t="s">
        <v>1</v>
      </c>
      <c r="F27" s="269"/>
      <c r="G27" s="269"/>
      <c r="H27" s="269"/>
      <c r="L27" s="9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8" t="s">
        <v>30</v>
      </c>
      <c r="J30" s="99">
        <f>ROUND(J93,2)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100" t="s">
        <v>32</v>
      </c>
      <c r="I32" s="100" t="s">
        <v>31</v>
      </c>
      <c r="J32" s="100" t="s">
        <v>33</v>
      </c>
      <c r="L32" s="33"/>
    </row>
    <row r="33" spans="2:12" s="1" customFormat="1" ht="14.4" customHeight="1">
      <c r="B33" s="33"/>
      <c r="D33" s="95" t="s">
        <v>34</v>
      </c>
      <c r="E33" s="95" t="s">
        <v>35</v>
      </c>
      <c r="F33" s="101">
        <f>ROUND((SUM(BE93:BE152)),2)</f>
        <v>0</v>
      </c>
      <c r="I33" s="102">
        <v>0.21</v>
      </c>
      <c r="J33" s="101">
        <f>ROUND(((SUM(BE93:BE152))*I33),2)</f>
        <v>0</v>
      </c>
      <c r="L33" s="33"/>
    </row>
    <row r="34" spans="2:12" s="1" customFormat="1" ht="14.4" customHeight="1">
      <c r="B34" s="33"/>
      <c r="E34" s="95" t="s">
        <v>36</v>
      </c>
      <c r="F34" s="101">
        <f>ROUND((SUM(BF93:BF152)),2)</f>
        <v>0</v>
      </c>
      <c r="I34" s="102">
        <v>0.15</v>
      </c>
      <c r="J34" s="101">
        <f>ROUND(((SUM(BF93:BF152))*I34),2)</f>
        <v>0</v>
      </c>
      <c r="L34" s="33"/>
    </row>
    <row r="35" spans="2:12" s="1" customFormat="1" ht="14.4" customHeight="1" hidden="1">
      <c r="B35" s="33"/>
      <c r="E35" s="95" t="s">
        <v>37</v>
      </c>
      <c r="F35" s="101">
        <f>ROUND((SUM(BG93:BG152)),2)</f>
        <v>0</v>
      </c>
      <c r="I35" s="102">
        <v>0.21</v>
      </c>
      <c r="J35" s="101">
        <f>0</f>
        <v>0</v>
      </c>
      <c r="L35" s="33"/>
    </row>
    <row r="36" spans="2:12" s="1" customFormat="1" ht="14.4" customHeight="1" hidden="1">
      <c r="B36" s="33"/>
      <c r="E36" s="95" t="s">
        <v>38</v>
      </c>
      <c r="F36" s="101">
        <f>ROUND((SUM(BH93:BH152)),2)</f>
        <v>0</v>
      </c>
      <c r="I36" s="102">
        <v>0.15</v>
      </c>
      <c r="J36" s="101">
        <f>0</f>
        <v>0</v>
      </c>
      <c r="L36" s="33"/>
    </row>
    <row r="37" spans="2:12" s="1" customFormat="1" ht="14.4" customHeight="1" hidden="1">
      <c r="B37" s="33"/>
      <c r="E37" s="95" t="s">
        <v>39</v>
      </c>
      <c r="F37" s="101">
        <f>ROUND((SUM(BI93:BI152)),2)</f>
        <v>0</v>
      </c>
      <c r="I37" s="102">
        <v>0</v>
      </c>
      <c r="J37" s="101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103"/>
      <c r="D39" s="104" t="s">
        <v>40</v>
      </c>
      <c r="E39" s="105"/>
      <c r="F39" s="105"/>
      <c r="G39" s="106" t="s">
        <v>41</v>
      </c>
      <c r="H39" s="107" t="s">
        <v>42</v>
      </c>
      <c r="I39" s="105"/>
      <c r="J39" s="108">
        <f>SUM(J30:J37)</f>
        <v>0</v>
      </c>
      <c r="K39" s="109"/>
      <c r="L39" s="33"/>
    </row>
    <row r="40" spans="2:12" s="1" customFormat="1" ht="14.4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33"/>
    </row>
    <row r="44" spans="2:12" s="1" customFormat="1" ht="6.9" customHeigh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33"/>
    </row>
    <row r="45" spans="2:12" s="1" customFormat="1" ht="24.9" customHeight="1">
      <c r="B45" s="29"/>
      <c r="C45" s="21" t="s">
        <v>91</v>
      </c>
      <c r="D45" s="30"/>
      <c r="E45" s="30"/>
      <c r="F45" s="30"/>
      <c r="G45" s="30"/>
      <c r="H45" s="30"/>
      <c r="I45" s="30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3"/>
    </row>
    <row r="47" spans="2:12" s="1" customFormat="1" ht="12" customHeight="1">
      <c r="B47" s="29"/>
      <c r="C47" s="26" t="s">
        <v>14</v>
      </c>
      <c r="D47" s="30"/>
      <c r="E47" s="30"/>
      <c r="F47" s="30"/>
      <c r="G47" s="30"/>
      <c r="H47" s="30"/>
      <c r="I47" s="30"/>
      <c r="J47" s="30"/>
      <c r="K47" s="30"/>
      <c r="L47" s="33"/>
    </row>
    <row r="48" spans="2:12" s="1" customFormat="1" ht="16.5" customHeight="1">
      <c r="B48" s="29"/>
      <c r="C48" s="30"/>
      <c r="D48" s="30"/>
      <c r="E48" s="262" t="str">
        <f>E7</f>
        <v>TEPLOVOD -  DLOUHÁ UL.</v>
      </c>
      <c r="F48" s="263"/>
      <c r="G48" s="263"/>
      <c r="H48" s="263"/>
      <c r="I48" s="30"/>
      <c r="J48" s="30"/>
      <c r="K48" s="30"/>
      <c r="L48" s="33"/>
    </row>
    <row r="49" spans="2:12" s="1" customFormat="1" ht="12" customHeight="1">
      <c r="B49" s="29"/>
      <c r="C49" s="26" t="s">
        <v>90</v>
      </c>
      <c r="D49" s="30"/>
      <c r="E49" s="30"/>
      <c r="F49" s="30"/>
      <c r="G49" s="30"/>
      <c r="H49" s="30"/>
      <c r="I49" s="30"/>
      <c r="J49" s="30"/>
      <c r="K49" s="30"/>
      <c r="L49" s="33"/>
    </row>
    <row r="50" spans="2:12" s="1" customFormat="1" ht="16.5" customHeight="1">
      <c r="B50" s="29"/>
      <c r="C50" s="30"/>
      <c r="D50" s="30"/>
      <c r="E50" s="248" t="str">
        <f>E9</f>
        <v>SO 02.18 - DOMOVNÍ STANICE</v>
      </c>
      <c r="F50" s="227"/>
      <c r="G50" s="227"/>
      <c r="H50" s="227"/>
      <c r="I50" s="30"/>
      <c r="J50" s="30"/>
      <c r="K50" s="30"/>
      <c r="L50" s="33"/>
    </row>
    <row r="51" spans="2:12" s="1" customFormat="1" ht="6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3"/>
    </row>
    <row r="52" spans="2:12" s="1" customFormat="1" ht="12" customHeight="1">
      <c r="B52" s="29"/>
      <c r="C52" s="26" t="s">
        <v>17</v>
      </c>
      <c r="D52" s="30"/>
      <c r="E52" s="30"/>
      <c r="F52" s="24" t="str">
        <f>F12</f>
        <v>Lovosice</v>
      </c>
      <c r="G52" s="30"/>
      <c r="H52" s="30"/>
      <c r="I52" s="26" t="s">
        <v>19</v>
      </c>
      <c r="J52" s="50" t="str">
        <f>IF(J12="","",J12)</f>
        <v>28.2.2019</v>
      </c>
      <c r="K52" s="30"/>
      <c r="L52" s="33"/>
    </row>
    <row r="53" spans="2:12" s="1" customFormat="1" ht="6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3"/>
    </row>
    <row r="54" spans="2:12" s="1" customFormat="1" ht="13.65" customHeight="1">
      <c r="B54" s="29"/>
      <c r="C54" s="26" t="s">
        <v>21</v>
      </c>
      <c r="D54" s="30"/>
      <c r="E54" s="30"/>
      <c r="F54" s="24" t="str">
        <f>E15</f>
        <v xml:space="preserve"> </v>
      </c>
      <c r="G54" s="30"/>
      <c r="H54" s="30"/>
      <c r="I54" s="26" t="s">
        <v>26</v>
      </c>
      <c r="J54" s="27" t="str">
        <f>E21</f>
        <v xml:space="preserve"> </v>
      </c>
      <c r="K54" s="30"/>
      <c r="L54" s="33"/>
    </row>
    <row r="55" spans="2:12" s="1" customFormat="1" ht="13.65" customHeight="1">
      <c r="B55" s="29"/>
      <c r="C55" s="26" t="s">
        <v>25</v>
      </c>
      <c r="D55" s="30"/>
      <c r="E55" s="30"/>
      <c r="F55" s="24" t="str">
        <f>IF(E18="","",E18)</f>
        <v xml:space="preserve"> </v>
      </c>
      <c r="G55" s="30"/>
      <c r="H55" s="30"/>
      <c r="I55" s="26" t="s">
        <v>28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7" spans="2:12" s="1" customFormat="1" ht="29.25" customHeight="1">
      <c r="B57" s="29"/>
      <c r="C57" s="114" t="s">
        <v>92</v>
      </c>
      <c r="D57" s="115"/>
      <c r="E57" s="115"/>
      <c r="F57" s="115"/>
      <c r="G57" s="115"/>
      <c r="H57" s="115"/>
      <c r="I57" s="115"/>
      <c r="J57" s="116" t="s">
        <v>93</v>
      </c>
      <c r="K57" s="115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3"/>
    </row>
    <row r="59" spans="2:47" s="1" customFormat="1" ht="22.95" customHeight="1">
      <c r="B59" s="29"/>
      <c r="C59" s="117" t="s">
        <v>94</v>
      </c>
      <c r="D59" s="30"/>
      <c r="E59" s="30"/>
      <c r="F59" s="30"/>
      <c r="G59" s="30"/>
      <c r="H59" s="30"/>
      <c r="I59" s="30"/>
      <c r="J59" s="69">
        <f>J93</f>
        <v>0</v>
      </c>
      <c r="K59" s="30"/>
      <c r="L59" s="33"/>
      <c r="AU59" s="15" t="s">
        <v>95</v>
      </c>
    </row>
    <row r="60" spans="2:12" s="7" customFormat="1" ht="24.9" customHeight="1">
      <c r="B60" s="118"/>
      <c r="C60" s="119"/>
      <c r="D60" s="120" t="s">
        <v>102</v>
      </c>
      <c r="E60" s="121"/>
      <c r="F60" s="121"/>
      <c r="G60" s="121"/>
      <c r="H60" s="121"/>
      <c r="I60" s="121"/>
      <c r="J60" s="122">
        <f>J94</f>
        <v>0</v>
      </c>
      <c r="K60" s="119"/>
      <c r="L60" s="123"/>
    </row>
    <row r="61" spans="2:12" s="8" customFormat="1" ht="19.95" customHeight="1">
      <c r="B61" s="124"/>
      <c r="C61" s="125"/>
      <c r="D61" s="126" t="s">
        <v>525</v>
      </c>
      <c r="E61" s="127"/>
      <c r="F61" s="127"/>
      <c r="G61" s="127"/>
      <c r="H61" s="127"/>
      <c r="I61" s="127"/>
      <c r="J61" s="128">
        <f>J95</f>
        <v>0</v>
      </c>
      <c r="K61" s="125"/>
      <c r="L61" s="129"/>
    </row>
    <row r="62" spans="2:12" s="7" customFormat="1" ht="24.9" customHeight="1">
      <c r="B62" s="118"/>
      <c r="C62" s="119"/>
      <c r="D62" s="120" t="s">
        <v>99</v>
      </c>
      <c r="E62" s="121"/>
      <c r="F62" s="121"/>
      <c r="G62" s="121"/>
      <c r="H62" s="121"/>
      <c r="I62" s="121"/>
      <c r="J62" s="122">
        <f>J102</f>
        <v>0</v>
      </c>
      <c r="K62" s="119"/>
      <c r="L62" s="123"/>
    </row>
    <row r="63" spans="2:12" s="7" customFormat="1" ht="24.9" customHeight="1">
      <c r="B63" s="118"/>
      <c r="C63" s="119"/>
      <c r="D63" s="120" t="s">
        <v>642</v>
      </c>
      <c r="E63" s="121"/>
      <c r="F63" s="121"/>
      <c r="G63" s="121"/>
      <c r="H63" s="121"/>
      <c r="I63" s="121"/>
      <c r="J63" s="122">
        <f>J108</f>
        <v>0</v>
      </c>
      <c r="K63" s="119"/>
      <c r="L63" s="123"/>
    </row>
    <row r="64" spans="2:12" s="7" customFormat="1" ht="24.9" customHeight="1">
      <c r="B64" s="118"/>
      <c r="C64" s="119"/>
      <c r="D64" s="120" t="s">
        <v>643</v>
      </c>
      <c r="E64" s="121"/>
      <c r="F64" s="121"/>
      <c r="G64" s="121"/>
      <c r="H64" s="121"/>
      <c r="I64" s="121"/>
      <c r="J64" s="122">
        <f>J114</f>
        <v>0</v>
      </c>
      <c r="K64" s="119"/>
      <c r="L64" s="123"/>
    </row>
    <row r="65" spans="2:12" s="7" customFormat="1" ht="24.9" customHeight="1">
      <c r="B65" s="118"/>
      <c r="C65" s="119"/>
      <c r="D65" s="120" t="s">
        <v>644</v>
      </c>
      <c r="E65" s="121"/>
      <c r="F65" s="121"/>
      <c r="G65" s="121"/>
      <c r="H65" s="121"/>
      <c r="I65" s="121"/>
      <c r="J65" s="122">
        <f>J121</f>
        <v>0</v>
      </c>
      <c r="K65" s="119"/>
      <c r="L65" s="123"/>
    </row>
    <row r="66" spans="2:12" s="8" customFormat="1" ht="19.95" customHeight="1">
      <c r="B66" s="124"/>
      <c r="C66" s="125"/>
      <c r="D66" s="126" t="s">
        <v>530</v>
      </c>
      <c r="E66" s="127"/>
      <c r="F66" s="127"/>
      <c r="G66" s="127"/>
      <c r="H66" s="127"/>
      <c r="I66" s="127"/>
      <c r="J66" s="128">
        <f>J126</f>
        <v>0</v>
      </c>
      <c r="K66" s="125"/>
      <c r="L66" s="129"/>
    </row>
    <row r="67" spans="2:12" s="8" customFormat="1" ht="19.95" customHeight="1">
      <c r="B67" s="124"/>
      <c r="C67" s="125"/>
      <c r="D67" s="126" t="s">
        <v>531</v>
      </c>
      <c r="E67" s="127"/>
      <c r="F67" s="127"/>
      <c r="G67" s="127"/>
      <c r="H67" s="127"/>
      <c r="I67" s="127"/>
      <c r="J67" s="128">
        <f>J129</f>
        <v>0</v>
      </c>
      <c r="K67" s="125"/>
      <c r="L67" s="129"/>
    </row>
    <row r="68" spans="2:12" s="8" customFormat="1" ht="19.95" customHeight="1">
      <c r="B68" s="124"/>
      <c r="C68" s="125"/>
      <c r="D68" s="126" t="s">
        <v>532</v>
      </c>
      <c r="E68" s="127"/>
      <c r="F68" s="127"/>
      <c r="G68" s="127"/>
      <c r="H68" s="127"/>
      <c r="I68" s="127"/>
      <c r="J68" s="128">
        <f>J132</f>
        <v>0</v>
      </c>
      <c r="K68" s="125"/>
      <c r="L68" s="129"/>
    </row>
    <row r="69" spans="2:12" s="7" customFormat="1" ht="24.9" customHeight="1">
      <c r="B69" s="118"/>
      <c r="C69" s="119"/>
      <c r="D69" s="120" t="s">
        <v>106</v>
      </c>
      <c r="E69" s="121"/>
      <c r="F69" s="121"/>
      <c r="G69" s="121"/>
      <c r="H69" s="121"/>
      <c r="I69" s="121"/>
      <c r="J69" s="122">
        <f>J136</f>
        <v>0</v>
      </c>
      <c r="K69" s="119"/>
      <c r="L69" s="123"/>
    </row>
    <row r="70" spans="2:12" s="8" customFormat="1" ht="19.95" customHeight="1">
      <c r="B70" s="124"/>
      <c r="C70" s="125"/>
      <c r="D70" s="126" t="s">
        <v>535</v>
      </c>
      <c r="E70" s="127"/>
      <c r="F70" s="127"/>
      <c r="G70" s="127"/>
      <c r="H70" s="127"/>
      <c r="I70" s="127"/>
      <c r="J70" s="128">
        <f>J138</f>
        <v>0</v>
      </c>
      <c r="K70" s="125"/>
      <c r="L70" s="129"/>
    </row>
    <row r="71" spans="2:12" s="7" customFormat="1" ht="24.9" customHeight="1">
      <c r="B71" s="118"/>
      <c r="C71" s="119"/>
      <c r="D71" s="120" t="s">
        <v>536</v>
      </c>
      <c r="E71" s="121"/>
      <c r="F71" s="121"/>
      <c r="G71" s="121"/>
      <c r="H71" s="121"/>
      <c r="I71" s="121"/>
      <c r="J71" s="122">
        <f>J143</f>
        <v>0</v>
      </c>
      <c r="K71" s="119"/>
      <c r="L71" s="123"/>
    </row>
    <row r="72" spans="2:12" s="7" customFormat="1" ht="24.9" customHeight="1">
      <c r="B72" s="118"/>
      <c r="C72" s="119"/>
      <c r="D72" s="120" t="s">
        <v>537</v>
      </c>
      <c r="E72" s="121"/>
      <c r="F72" s="121"/>
      <c r="G72" s="121"/>
      <c r="H72" s="121"/>
      <c r="I72" s="121"/>
      <c r="J72" s="122">
        <f>J149</f>
        <v>0</v>
      </c>
      <c r="K72" s="119"/>
      <c r="L72" s="123"/>
    </row>
    <row r="73" spans="2:12" s="8" customFormat="1" ht="19.95" customHeight="1">
      <c r="B73" s="124"/>
      <c r="C73" s="125"/>
      <c r="D73" s="126" t="s">
        <v>538</v>
      </c>
      <c r="E73" s="127"/>
      <c r="F73" s="127"/>
      <c r="G73" s="127"/>
      <c r="H73" s="127"/>
      <c r="I73" s="127"/>
      <c r="J73" s="128">
        <f>J150</f>
        <v>0</v>
      </c>
      <c r="K73" s="125"/>
      <c r="L73" s="129"/>
    </row>
    <row r="74" spans="2:12" s="1" customFormat="1" ht="21.7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3"/>
    </row>
    <row r="75" spans="2:12" s="1" customFormat="1" ht="6.9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33"/>
    </row>
    <row r="79" spans="2:12" s="1" customFormat="1" ht="6.9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33"/>
    </row>
    <row r="80" spans="2:12" s="1" customFormat="1" ht="24.9" customHeight="1">
      <c r="B80" s="29"/>
      <c r="C80" s="21" t="s">
        <v>112</v>
      </c>
      <c r="D80" s="30"/>
      <c r="E80" s="30"/>
      <c r="F80" s="30"/>
      <c r="G80" s="30"/>
      <c r="H80" s="30"/>
      <c r="I80" s="30"/>
      <c r="J80" s="30"/>
      <c r="K80" s="30"/>
      <c r="L80" s="33"/>
    </row>
    <row r="81" spans="2:12" s="1" customFormat="1" ht="6.9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3"/>
    </row>
    <row r="82" spans="2:12" s="1" customFormat="1" ht="12" customHeight="1">
      <c r="B82" s="29"/>
      <c r="C82" s="26" t="s">
        <v>14</v>
      </c>
      <c r="D82" s="30"/>
      <c r="E82" s="30"/>
      <c r="F82" s="30"/>
      <c r="G82" s="30"/>
      <c r="H82" s="30"/>
      <c r="I82" s="30"/>
      <c r="J82" s="30"/>
      <c r="K82" s="30"/>
      <c r="L82" s="33"/>
    </row>
    <row r="83" spans="2:12" s="1" customFormat="1" ht="16.5" customHeight="1">
      <c r="B83" s="29"/>
      <c r="C83" s="30"/>
      <c r="D83" s="30"/>
      <c r="E83" s="262" t="str">
        <f>E7</f>
        <v>TEPLOVOD -  DLOUHÁ UL.</v>
      </c>
      <c r="F83" s="263"/>
      <c r="G83" s="263"/>
      <c r="H83" s="263"/>
      <c r="I83" s="30"/>
      <c r="J83" s="30"/>
      <c r="K83" s="30"/>
      <c r="L83" s="33"/>
    </row>
    <row r="84" spans="2:12" s="1" customFormat="1" ht="12" customHeight="1">
      <c r="B84" s="29"/>
      <c r="C84" s="26" t="s">
        <v>90</v>
      </c>
      <c r="D84" s="30"/>
      <c r="E84" s="30"/>
      <c r="F84" s="30"/>
      <c r="G84" s="30"/>
      <c r="H84" s="30"/>
      <c r="I84" s="30"/>
      <c r="J84" s="30"/>
      <c r="K84" s="30"/>
      <c r="L84" s="33"/>
    </row>
    <row r="85" spans="2:12" s="1" customFormat="1" ht="16.5" customHeight="1">
      <c r="B85" s="29"/>
      <c r="C85" s="30"/>
      <c r="D85" s="30"/>
      <c r="E85" s="248" t="str">
        <f>E9</f>
        <v>SO 02.18 - DOMOVNÍ STANICE</v>
      </c>
      <c r="F85" s="227"/>
      <c r="G85" s="227"/>
      <c r="H85" s="227"/>
      <c r="I85" s="30"/>
      <c r="J85" s="30"/>
      <c r="K85" s="30"/>
      <c r="L85" s="33"/>
    </row>
    <row r="86" spans="2:12" s="1" customFormat="1" ht="6.9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3"/>
    </row>
    <row r="87" spans="2:12" s="1" customFormat="1" ht="12" customHeight="1">
      <c r="B87" s="29"/>
      <c r="C87" s="26" t="s">
        <v>17</v>
      </c>
      <c r="D87" s="30"/>
      <c r="E87" s="30"/>
      <c r="F87" s="24" t="str">
        <f>F12</f>
        <v>Lovosice</v>
      </c>
      <c r="G87" s="30"/>
      <c r="H87" s="30"/>
      <c r="I87" s="26" t="s">
        <v>19</v>
      </c>
      <c r="J87" s="50" t="str">
        <f>IF(J12="","",J12)</f>
        <v>28.2.2019</v>
      </c>
      <c r="K87" s="30"/>
      <c r="L87" s="33"/>
    </row>
    <row r="88" spans="2:12" s="1" customFormat="1" ht="6.9" customHeight="1"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3"/>
    </row>
    <row r="89" spans="2:12" s="1" customFormat="1" ht="13.65" customHeight="1">
      <c r="B89" s="29"/>
      <c r="C89" s="26" t="s">
        <v>21</v>
      </c>
      <c r="D89" s="30"/>
      <c r="E89" s="30"/>
      <c r="F89" s="24" t="str">
        <f>E15</f>
        <v xml:space="preserve"> </v>
      </c>
      <c r="G89" s="30"/>
      <c r="H89" s="30"/>
      <c r="I89" s="26" t="s">
        <v>26</v>
      </c>
      <c r="J89" s="27" t="str">
        <f>E21</f>
        <v xml:space="preserve"> </v>
      </c>
      <c r="K89" s="30"/>
      <c r="L89" s="33"/>
    </row>
    <row r="90" spans="2:12" s="1" customFormat="1" ht="13.65" customHeight="1">
      <c r="B90" s="29"/>
      <c r="C90" s="26" t="s">
        <v>25</v>
      </c>
      <c r="D90" s="30"/>
      <c r="E90" s="30"/>
      <c r="F90" s="24" t="str">
        <f>IF(E18="","",E18)</f>
        <v xml:space="preserve"> </v>
      </c>
      <c r="G90" s="30"/>
      <c r="H90" s="30"/>
      <c r="I90" s="26" t="s">
        <v>28</v>
      </c>
      <c r="J90" s="27" t="str">
        <f>E24</f>
        <v xml:space="preserve"> </v>
      </c>
      <c r="K90" s="30"/>
      <c r="L90" s="33"/>
    </row>
    <row r="91" spans="2:12" s="1" customFormat="1" ht="10.3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3"/>
    </row>
    <row r="92" spans="2:20" s="9" customFormat="1" ht="29.25" customHeight="1">
      <c r="B92" s="130"/>
      <c r="C92" s="131" t="s">
        <v>113</v>
      </c>
      <c r="D92" s="132" t="s">
        <v>49</v>
      </c>
      <c r="E92" s="132" t="s">
        <v>45</v>
      </c>
      <c r="F92" s="132" t="s">
        <v>46</v>
      </c>
      <c r="G92" s="132" t="s">
        <v>114</v>
      </c>
      <c r="H92" s="132" t="s">
        <v>115</v>
      </c>
      <c r="I92" s="132" t="s">
        <v>116</v>
      </c>
      <c r="J92" s="132" t="s">
        <v>93</v>
      </c>
      <c r="K92" s="133" t="s">
        <v>117</v>
      </c>
      <c r="L92" s="134"/>
      <c r="M92" s="60" t="s">
        <v>1</v>
      </c>
      <c r="N92" s="61" t="s">
        <v>34</v>
      </c>
      <c r="O92" s="61" t="s">
        <v>118</v>
      </c>
      <c r="P92" s="61" t="s">
        <v>119</v>
      </c>
      <c r="Q92" s="61" t="s">
        <v>120</v>
      </c>
      <c r="R92" s="61" t="s">
        <v>121</v>
      </c>
      <c r="S92" s="61" t="s">
        <v>122</v>
      </c>
      <c r="T92" s="62" t="s">
        <v>123</v>
      </c>
    </row>
    <row r="93" spans="2:63" s="1" customFormat="1" ht="22.95" customHeight="1">
      <c r="B93" s="29"/>
      <c r="C93" s="67" t="s">
        <v>124</v>
      </c>
      <c r="D93" s="30"/>
      <c r="E93" s="30"/>
      <c r="F93" s="30"/>
      <c r="G93" s="30"/>
      <c r="H93" s="30"/>
      <c r="I93" s="30"/>
      <c r="J93" s="135">
        <f>BK93</f>
        <v>0</v>
      </c>
      <c r="K93" s="30"/>
      <c r="L93" s="33"/>
      <c r="M93" s="63"/>
      <c r="N93" s="64"/>
      <c r="O93" s="64"/>
      <c r="P93" s="136">
        <f>P94+P102+P108+P114+P121+P136+P143+P149</f>
        <v>0</v>
      </c>
      <c r="Q93" s="64"/>
      <c r="R93" s="136">
        <f>R94+R102+R108+R114+R121+R136+R143+R149</f>
        <v>0</v>
      </c>
      <c r="S93" s="64"/>
      <c r="T93" s="137">
        <f>T94+T102+T108+T114+T121+T136+T143+T149</f>
        <v>0</v>
      </c>
      <c r="AT93" s="15" t="s">
        <v>63</v>
      </c>
      <c r="AU93" s="15" t="s">
        <v>95</v>
      </c>
      <c r="BK93" s="138">
        <f>BK94+BK102+BK108+BK114+BK121+BK136+BK143+BK149</f>
        <v>0</v>
      </c>
    </row>
    <row r="94" spans="2:63" s="10" customFormat="1" ht="25.95" customHeight="1">
      <c r="B94" s="139"/>
      <c r="C94" s="140"/>
      <c r="D94" s="141" t="s">
        <v>63</v>
      </c>
      <c r="E94" s="142" t="s">
        <v>412</v>
      </c>
      <c r="F94" s="142" t="s">
        <v>413</v>
      </c>
      <c r="G94" s="140"/>
      <c r="H94" s="140"/>
      <c r="I94" s="140"/>
      <c r="J94" s="143">
        <f>BK94</f>
        <v>0</v>
      </c>
      <c r="K94" s="140"/>
      <c r="L94" s="144"/>
      <c r="M94" s="145"/>
      <c r="N94" s="146"/>
      <c r="O94" s="146"/>
      <c r="P94" s="147">
        <f>P95</f>
        <v>0</v>
      </c>
      <c r="Q94" s="146"/>
      <c r="R94" s="147">
        <f>R95</f>
        <v>0</v>
      </c>
      <c r="S94" s="146"/>
      <c r="T94" s="148">
        <f>T95</f>
        <v>0</v>
      </c>
      <c r="AR94" s="149" t="s">
        <v>71</v>
      </c>
      <c r="AT94" s="150" t="s">
        <v>63</v>
      </c>
      <c r="AU94" s="150" t="s">
        <v>64</v>
      </c>
      <c r="AY94" s="149" t="s">
        <v>126</v>
      </c>
      <c r="BK94" s="151">
        <f>BK95</f>
        <v>0</v>
      </c>
    </row>
    <row r="95" spans="2:63" s="10" customFormat="1" ht="22.95" customHeight="1">
      <c r="B95" s="139"/>
      <c r="C95" s="140"/>
      <c r="D95" s="141"/>
      <c r="E95" s="192"/>
      <c r="F95" s="192"/>
      <c r="G95" s="140"/>
      <c r="H95" s="140"/>
      <c r="I95" s="140"/>
      <c r="J95" s="193"/>
      <c r="K95" s="140"/>
      <c r="L95" s="144"/>
      <c r="M95" s="145"/>
      <c r="N95" s="146"/>
      <c r="O95" s="146"/>
      <c r="P95" s="147">
        <f>SUM(P96:P101)</f>
        <v>0</v>
      </c>
      <c r="Q95" s="146"/>
      <c r="R95" s="147">
        <f>SUM(R96:R101)</f>
        <v>0</v>
      </c>
      <c r="S95" s="146"/>
      <c r="T95" s="148">
        <f>SUM(T96:T101)</f>
        <v>0</v>
      </c>
      <c r="AR95" s="149" t="s">
        <v>71</v>
      </c>
      <c r="AT95" s="150" t="s">
        <v>63</v>
      </c>
      <c r="AU95" s="150" t="s">
        <v>71</v>
      </c>
      <c r="AY95" s="149" t="s">
        <v>126</v>
      </c>
      <c r="BK95" s="151">
        <f>SUM(BK96:BK101)</f>
        <v>0</v>
      </c>
    </row>
    <row r="96" spans="2:65" s="1" customFormat="1" ht="16.5" customHeight="1">
      <c r="B96" s="29"/>
      <c r="C96" s="152"/>
      <c r="D96" s="152"/>
      <c r="E96" s="153"/>
      <c r="F96" s="154"/>
      <c r="G96" s="155"/>
      <c r="H96" s="156"/>
      <c r="I96" s="157"/>
      <c r="J96" s="157"/>
      <c r="K96" s="154"/>
      <c r="L96" s="33"/>
      <c r="M96" s="55" t="s">
        <v>1</v>
      </c>
      <c r="N96" s="158" t="s">
        <v>35</v>
      </c>
      <c r="O96" s="159">
        <v>0</v>
      </c>
      <c r="P96" s="159">
        <f aca="true" t="shared" si="0" ref="P96:P101">O96*H96</f>
        <v>0</v>
      </c>
      <c r="Q96" s="159">
        <v>0</v>
      </c>
      <c r="R96" s="159">
        <f aca="true" t="shared" si="1" ref="R96:R101">Q96*H96</f>
        <v>0</v>
      </c>
      <c r="S96" s="159">
        <v>0</v>
      </c>
      <c r="T96" s="160">
        <f aca="true" t="shared" si="2" ref="T96:T101">S96*H96</f>
        <v>0</v>
      </c>
      <c r="AR96" s="15" t="s">
        <v>132</v>
      </c>
      <c r="AT96" s="15" t="s">
        <v>127</v>
      </c>
      <c r="AU96" s="15" t="s">
        <v>73</v>
      </c>
      <c r="AY96" s="15" t="s">
        <v>126</v>
      </c>
      <c r="BE96" s="161">
        <f aca="true" t="shared" si="3" ref="BE96:BE101">IF(N96="základní",J96,0)</f>
        <v>0</v>
      </c>
      <c r="BF96" s="161">
        <f aca="true" t="shared" si="4" ref="BF96:BF101">IF(N96="snížená",J96,0)</f>
        <v>0</v>
      </c>
      <c r="BG96" s="161">
        <f aca="true" t="shared" si="5" ref="BG96:BG101">IF(N96="zákl. přenesená",J96,0)</f>
        <v>0</v>
      </c>
      <c r="BH96" s="161">
        <f aca="true" t="shared" si="6" ref="BH96:BH101">IF(N96="sníž. přenesená",J96,0)</f>
        <v>0</v>
      </c>
      <c r="BI96" s="161">
        <f aca="true" t="shared" si="7" ref="BI96:BI101">IF(N96="nulová",J96,0)</f>
        <v>0</v>
      </c>
      <c r="BJ96" s="15" t="s">
        <v>71</v>
      </c>
      <c r="BK96" s="161">
        <f aca="true" t="shared" si="8" ref="BK96:BK101">ROUND(I96*H96,2)</f>
        <v>0</v>
      </c>
      <c r="BL96" s="15" t="s">
        <v>132</v>
      </c>
      <c r="BM96" s="15" t="s">
        <v>73</v>
      </c>
    </row>
    <row r="97" spans="2:65" s="1" customFormat="1" ht="16.5" customHeight="1">
      <c r="B97" s="29"/>
      <c r="C97" s="183"/>
      <c r="D97" s="183"/>
      <c r="E97" s="184"/>
      <c r="F97" s="185"/>
      <c r="G97" s="186"/>
      <c r="H97" s="187"/>
      <c r="I97" s="188"/>
      <c r="J97" s="188"/>
      <c r="K97" s="185"/>
      <c r="L97" s="189"/>
      <c r="M97" s="190" t="s">
        <v>1</v>
      </c>
      <c r="N97" s="191" t="s">
        <v>35</v>
      </c>
      <c r="O97" s="159">
        <v>0</v>
      </c>
      <c r="P97" s="159">
        <f t="shared" si="0"/>
        <v>0</v>
      </c>
      <c r="Q97" s="159">
        <v>0</v>
      </c>
      <c r="R97" s="159">
        <f t="shared" si="1"/>
        <v>0</v>
      </c>
      <c r="S97" s="159">
        <v>0</v>
      </c>
      <c r="T97" s="160">
        <f t="shared" si="2"/>
        <v>0</v>
      </c>
      <c r="AR97" s="15" t="s">
        <v>153</v>
      </c>
      <c r="AT97" s="15" t="s">
        <v>199</v>
      </c>
      <c r="AU97" s="15" t="s">
        <v>73</v>
      </c>
      <c r="AY97" s="15" t="s">
        <v>126</v>
      </c>
      <c r="BE97" s="161">
        <f t="shared" si="3"/>
        <v>0</v>
      </c>
      <c r="BF97" s="161">
        <f t="shared" si="4"/>
        <v>0</v>
      </c>
      <c r="BG97" s="161">
        <f t="shared" si="5"/>
        <v>0</v>
      </c>
      <c r="BH97" s="161">
        <f t="shared" si="6"/>
        <v>0</v>
      </c>
      <c r="BI97" s="161">
        <f t="shared" si="7"/>
        <v>0</v>
      </c>
      <c r="BJ97" s="15" t="s">
        <v>71</v>
      </c>
      <c r="BK97" s="161">
        <f t="shared" si="8"/>
        <v>0</v>
      </c>
      <c r="BL97" s="15" t="s">
        <v>132</v>
      </c>
      <c r="BM97" s="15" t="s">
        <v>132</v>
      </c>
    </row>
    <row r="98" spans="2:65" s="1" customFormat="1" ht="16.5" customHeight="1">
      <c r="B98" s="29"/>
      <c r="C98" s="152"/>
      <c r="D98" s="152"/>
      <c r="E98" s="153"/>
      <c r="F98" s="154"/>
      <c r="G98" s="155"/>
      <c r="H98" s="156"/>
      <c r="I98" s="157"/>
      <c r="J98" s="157"/>
      <c r="K98" s="154"/>
      <c r="L98" s="33"/>
      <c r="M98" s="55" t="s">
        <v>1</v>
      </c>
      <c r="N98" s="158" t="s">
        <v>35</v>
      </c>
      <c r="O98" s="159">
        <v>0</v>
      </c>
      <c r="P98" s="159">
        <f t="shared" si="0"/>
        <v>0</v>
      </c>
      <c r="Q98" s="159">
        <v>0</v>
      </c>
      <c r="R98" s="159">
        <f t="shared" si="1"/>
        <v>0</v>
      </c>
      <c r="S98" s="159">
        <v>0</v>
      </c>
      <c r="T98" s="160">
        <f t="shared" si="2"/>
        <v>0</v>
      </c>
      <c r="AR98" s="15" t="s">
        <v>132</v>
      </c>
      <c r="AT98" s="15" t="s">
        <v>127</v>
      </c>
      <c r="AU98" s="15" t="s">
        <v>73</v>
      </c>
      <c r="AY98" s="15" t="s">
        <v>126</v>
      </c>
      <c r="BE98" s="161">
        <f t="shared" si="3"/>
        <v>0</v>
      </c>
      <c r="BF98" s="161">
        <f t="shared" si="4"/>
        <v>0</v>
      </c>
      <c r="BG98" s="161">
        <f t="shared" si="5"/>
        <v>0</v>
      </c>
      <c r="BH98" s="161">
        <f t="shared" si="6"/>
        <v>0</v>
      </c>
      <c r="BI98" s="161">
        <f t="shared" si="7"/>
        <v>0</v>
      </c>
      <c r="BJ98" s="15" t="s">
        <v>71</v>
      </c>
      <c r="BK98" s="161">
        <f t="shared" si="8"/>
        <v>0</v>
      </c>
      <c r="BL98" s="15" t="s">
        <v>132</v>
      </c>
      <c r="BM98" s="15" t="s">
        <v>148</v>
      </c>
    </row>
    <row r="99" spans="2:65" s="1" customFormat="1" ht="16.5" customHeight="1">
      <c r="B99" s="29"/>
      <c r="C99" s="152"/>
      <c r="D99" s="152"/>
      <c r="E99" s="153"/>
      <c r="F99" s="154"/>
      <c r="G99" s="155"/>
      <c r="H99" s="156"/>
      <c r="I99" s="157"/>
      <c r="J99" s="157"/>
      <c r="K99" s="154"/>
      <c r="L99" s="33"/>
      <c r="M99" s="55" t="s">
        <v>1</v>
      </c>
      <c r="N99" s="158" t="s">
        <v>35</v>
      </c>
      <c r="O99" s="159">
        <v>0</v>
      </c>
      <c r="P99" s="159">
        <f t="shared" si="0"/>
        <v>0</v>
      </c>
      <c r="Q99" s="159">
        <v>0</v>
      </c>
      <c r="R99" s="159">
        <f t="shared" si="1"/>
        <v>0</v>
      </c>
      <c r="S99" s="159">
        <v>0</v>
      </c>
      <c r="T99" s="160">
        <f t="shared" si="2"/>
        <v>0</v>
      </c>
      <c r="AR99" s="15" t="s">
        <v>132</v>
      </c>
      <c r="AT99" s="15" t="s">
        <v>127</v>
      </c>
      <c r="AU99" s="15" t="s">
        <v>73</v>
      </c>
      <c r="AY99" s="15" t="s">
        <v>126</v>
      </c>
      <c r="BE99" s="161">
        <f t="shared" si="3"/>
        <v>0</v>
      </c>
      <c r="BF99" s="161">
        <f t="shared" si="4"/>
        <v>0</v>
      </c>
      <c r="BG99" s="161">
        <f t="shared" si="5"/>
        <v>0</v>
      </c>
      <c r="BH99" s="161">
        <f t="shared" si="6"/>
        <v>0</v>
      </c>
      <c r="BI99" s="161">
        <f t="shared" si="7"/>
        <v>0</v>
      </c>
      <c r="BJ99" s="15" t="s">
        <v>71</v>
      </c>
      <c r="BK99" s="161">
        <f t="shared" si="8"/>
        <v>0</v>
      </c>
      <c r="BL99" s="15" t="s">
        <v>132</v>
      </c>
      <c r="BM99" s="15" t="s">
        <v>153</v>
      </c>
    </row>
    <row r="100" spans="2:65" s="1" customFormat="1" ht="16.5" customHeight="1">
      <c r="B100" s="29"/>
      <c r="C100" s="183"/>
      <c r="D100" s="183"/>
      <c r="E100" s="184"/>
      <c r="F100" s="185"/>
      <c r="G100" s="186"/>
      <c r="H100" s="187"/>
      <c r="I100" s="188"/>
      <c r="J100" s="188"/>
      <c r="K100" s="185"/>
      <c r="L100" s="189"/>
      <c r="M100" s="190" t="s">
        <v>1</v>
      </c>
      <c r="N100" s="191" t="s">
        <v>35</v>
      </c>
      <c r="O100" s="159">
        <v>0</v>
      </c>
      <c r="P100" s="159">
        <f t="shared" si="0"/>
        <v>0</v>
      </c>
      <c r="Q100" s="159">
        <v>0</v>
      </c>
      <c r="R100" s="159">
        <f t="shared" si="1"/>
        <v>0</v>
      </c>
      <c r="S100" s="159">
        <v>0</v>
      </c>
      <c r="T100" s="160">
        <f t="shared" si="2"/>
        <v>0</v>
      </c>
      <c r="AR100" s="15" t="s">
        <v>153</v>
      </c>
      <c r="AT100" s="15" t="s">
        <v>199</v>
      </c>
      <c r="AU100" s="15" t="s">
        <v>73</v>
      </c>
      <c r="AY100" s="15" t="s">
        <v>126</v>
      </c>
      <c r="BE100" s="161">
        <f t="shared" si="3"/>
        <v>0</v>
      </c>
      <c r="BF100" s="161">
        <f t="shared" si="4"/>
        <v>0</v>
      </c>
      <c r="BG100" s="161">
        <f t="shared" si="5"/>
        <v>0</v>
      </c>
      <c r="BH100" s="161">
        <f t="shared" si="6"/>
        <v>0</v>
      </c>
      <c r="BI100" s="161">
        <f t="shared" si="7"/>
        <v>0</v>
      </c>
      <c r="BJ100" s="15" t="s">
        <v>71</v>
      </c>
      <c r="BK100" s="161">
        <f t="shared" si="8"/>
        <v>0</v>
      </c>
      <c r="BL100" s="15" t="s">
        <v>132</v>
      </c>
      <c r="BM100" s="15" t="s">
        <v>157</v>
      </c>
    </row>
    <row r="101" spans="2:65" s="1" customFormat="1" ht="16.5" customHeight="1">
      <c r="B101" s="29"/>
      <c r="C101" s="183"/>
      <c r="D101" s="183"/>
      <c r="E101" s="184"/>
      <c r="F101" s="185"/>
      <c r="G101" s="186"/>
      <c r="H101" s="187"/>
      <c r="I101" s="188"/>
      <c r="J101" s="188"/>
      <c r="K101" s="185"/>
      <c r="L101" s="189"/>
      <c r="M101" s="190" t="s">
        <v>1</v>
      </c>
      <c r="N101" s="191" t="s">
        <v>35</v>
      </c>
      <c r="O101" s="159">
        <v>0</v>
      </c>
      <c r="P101" s="159">
        <f t="shared" si="0"/>
        <v>0</v>
      </c>
      <c r="Q101" s="159">
        <v>0</v>
      </c>
      <c r="R101" s="159">
        <f t="shared" si="1"/>
        <v>0</v>
      </c>
      <c r="S101" s="159">
        <v>0</v>
      </c>
      <c r="T101" s="160">
        <f t="shared" si="2"/>
        <v>0</v>
      </c>
      <c r="AR101" s="15" t="s">
        <v>153</v>
      </c>
      <c r="AT101" s="15" t="s">
        <v>199</v>
      </c>
      <c r="AU101" s="15" t="s">
        <v>73</v>
      </c>
      <c r="AY101" s="15" t="s">
        <v>126</v>
      </c>
      <c r="BE101" s="161">
        <f t="shared" si="3"/>
        <v>0</v>
      </c>
      <c r="BF101" s="161">
        <f t="shared" si="4"/>
        <v>0</v>
      </c>
      <c r="BG101" s="161">
        <f t="shared" si="5"/>
        <v>0</v>
      </c>
      <c r="BH101" s="161">
        <f t="shared" si="6"/>
        <v>0</v>
      </c>
      <c r="BI101" s="161">
        <f t="shared" si="7"/>
        <v>0</v>
      </c>
      <c r="BJ101" s="15" t="s">
        <v>71</v>
      </c>
      <c r="BK101" s="161">
        <f t="shared" si="8"/>
        <v>0</v>
      </c>
      <c r="BL101" s="15" t="s">
        <v>132</v>
      </c>
      <c r="BM101" s="15" t="s">
        <v>162</v>
      </c>
    </row>
    <row r="102" spans="2:63" s="10" customFormat="1" ht="25.95" customHeight="1">
      <c r="B102" s="139"/>
      <c r="C102" s="140"/>
      <c r="D102" s="141" t="s">
        <v>63</v>
      </c>
      <c r="E102" s="142" t="s">
        <v>153</v>
      </c>
      <c r="F102" s="142" t="s">
        <v>255</v>
      </c>
      <c r="G102" s="140"/>
      <c r="H102" s="140"/>
      <c r="I102" s="140"/>
      <c r="J102" s="143">
        <f>BK102</f>
        <v>0</v>
      </c>
      <c r="K102" s="140"/>
      <c r="L102" s="144"/>
      <c r="M102" s="145"/>
      <c r="N102" s="146"/>
      <c r="O102" s="146"/>
      <c r="P102" s="147">
        <f>SUM(P103:P107)</f>
        <v>0</v>
      </c>
      <c r="Q102" s="146"/>
      <c r="R102" s="147">
        <f>SUM(R103:R107)</f>
        <v>0</v>
      </c>
      <c r="S102" s="146"/>
      <c r="T102" s="148">
        <f>SUM(T103:T107)</f>
        <v>0</v>
      </c>
      <c r="AR102" s="149" t="s">
        <v>71</v>
      </c>
      <c r="AT102" s="150" t="s">
        <v>63</v>
      </c>
      <c r="AU102" s="150" t="s">
        <v>64</v>
      </c>
      <c r="AY102" s="149" t="s">
        <v>126</v>
      </c>
      <c r="BK102" s="151">
        <f>SUM(BK103:BK107)</f>
        <v>0</v>
      </c>
    </row>
    <row r="103" spans="2:65" s="1" customFormat="1" ht="16.5" customHeight="1">
      <c r="B103" s="29"/>
      <c r="C103" s="152" t="s">
        <v>159</v>
      </c>
      <c r="D103" s="152" t="s">
        <v>127</v>
      </c>
      <c r="E103" s="153" t="s">
        <v>336</v>
      </c>
      <c r="F103" s="154" t="s">
        <v>337</v>
      </c>
      <c r="G103" s="155" t="s">
        <v>225</v>
      </c>
      <c r="H103" s="156">
        <v>143</v>
      </c>
      <c r="I103" s="157"/>
      <c r="J103" s="157">
        <f>ROUND(I103*H103,2)</f>
        <v>0</v>
      </c>
      <c r="K103" s="154" t="s">
        <v>1</v>
      </c>
      <c r="L103" s="33"/>
      <c r="M103" s="55" t="s">
        <v>1</v>
      </c>
      <c r="N103" s="158" t="s">
        <v>35</v>
      </c>
      <c r="O103" s="159">
        <v>0</v>
      </c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5" t="s">
        <v>132</v>
      </c>
      <c r="AT103" s="15" t="s">
        <v>127</v>
      </c>
      <c r="AU103" s="15" t="s">
        <v>71</v>
      </c>
      <c r="AY103" s="15" t="s">
        <v>126</v>
      </c>
      <c r="BE103" s="161">
        <f>IF(N103="základní",J103,0)</f>
        <v>0</v>
      </c>
      <c r="BF103" s="161">
        <f>IF(N103="snížená",J103,0)</f>
        <v>0</v>
      </c>
      <c r="BG103" s="161">
        <f>IF(N103="zákl. přenesená",J103,0)</f>
        <v>0</v>
      </c>
      <c r="BH103" s="161">
        <f>IF(N103="sníž. přenesená",J103,0)</f>
        <v>0</v>
      </c>
      <c r="BI103" s="161">
        <f>IF(N103="nulová",J103,0)</f>
        <v>0</v>
      </c>
      <c r="BJ103" s="15" t="s">
        <v>71</v>
      </c>
      <c r="BK103" s="161">
        <f>ROUND(I103*H103,2)</f>
        <v>0</v>
      </c>
      <c r="BL103" s="15" t="s">
        <v>132</v>
      </c>
      <c r="BM103" s="15" t="s">
        <v>171</v>
      </c>
    </row>
    <row r="104" spans="2:51" s="11" customFormat="1" ht="12">
      <c r="B104" s="162"/>
      <c r="C104" s="163"/>
      <c r="D104" s="164" t="s">
        <v>137</v>
      </c>
      <c r="E104" s="165" t="s">
        <v>1</v>
      </c>
      <c r="F104" s="166" t="s">
        <v>540</v>
      </c>
      <c r="G104" s="163"/>
      <c r="H104" s="167">
        <v>5</v>
      </c>
      <c r="I104" s="163"/>
      <c r="J104" s="163"/>
      <c r="K104" s="163"/>
      <c r="L104" s="168"/>
      <c r="M104" s="169"/>
      <c r="N104" s="170"/>
      <c r="O104" s="170"/>
      <c r="P104" s="170"/>
      <c r="Q104" s="170"/>
      <c r="R104" s="170"/>
      <c r="S104" s="170"/>
      <c r="T104" s="171"/>
      <c r="AT104" s="172" t="s">
        <v>137</v>
      </c>
      <c r="AU104" s="172" t="s">
        <v>71</v>
      </c>
      <c r="AV104" s="11" t="s">
        <v>73</v>
      </c>
      <c r="AW104" s="11" t="s">
        <v>27</v>
      </c>
      <c r="AX104" s="11" t="s">
        <v>64</v>
      </c>
      <c r="AY104" s="172" t="s">
        <v>126</v>
      </c>
    </row>
    <row r="105" spans="2:51" s="11" customFormat="1" ht="12">
      <c r="B105" s="162"/>
      <c r="C105" s="163"/>
      <c r="D105" s="164" t="s">
        <v>137</v>
      </c>
      <c r="E105" s="165" t="s">
        <v>1</v>
      </c>
      <c r="F105" s="166" t="s">
        <v>627</v>
      </c>
      <c r="G105" s="163"/>
      <c r="H105" s="167">
        <v>138</v>
      </c>
      <c r="I105" s="163"/>
      <c r="J105" s="163"/>
      <c r="K105" s="163"/>
      <c r="L105" s="168"/>
      <c r="M105" s="169"/>
      <c r="N105" s="170"/>
      <c r="O105" s="170"/>
      <c r="P105" s="170"/>
      <c r="Q105" s="170"/>
      <c r="R105" s="170"/>
      <c r="S105" s="170"/>
      <c r="T105" s="171"/>
      <c r="AT105" s="172" t="s">
        <v>137</v>
      </c>
      <c r="AU105" s="172" t="s">
        <v>71</v>
      </c>
      <c r="AV105" s="11" t="s">
        <v>73</v>
      </c>
      <c r="AW105" s="11" t="s">
        <v>27</v>
      </c>
      <c r="AX105" s="11" t="s">
        <v>64</v>
      </c>
      <c r="AY105" s="172" t="s">
        <v>126</v>
      </c>
    </row>
    <row r="106" spans="2:51" s="12" customFormat="1" ht="12">
      <c r="B106" s="173"/>
      <c r="C106" s="174"/>
      <c r="D106" s="164" t="s">
        <v>137</v>
      </c>
      <c r="E106" s="175" t="s">
        <v>1</v>
      </c>
      <c r="F106" s="176" t="s">
        <v>140</v>
      </c>
      <c r="G106" s="174"/>
      <c r="H106" s="177">
        <v>143</v>
      </c>
      <c r="I106" s="174"/>
      <c r="J106" s="174"/>
      <c r="K106" s="174"/>
      <c r="L106" s="178"/>
      <c r="M106" s="179"/>
      <c r="N106" s="180"/>
      <c r="O106" s="180"/>
      <c r="P106" s="180"/>
      <c r="Q106" s="180"/>
      <c r="R106" s="180"/>
      <c r="S106" s="180"/>
      <c r="T106" s="181"/>
      <c r="AT106" s="182" t="s">
        <v>137</v>
      </c>
      <c r="AU106" s="182" t="s">
        <v>71</v>
      </c>
      <c r="AV106" s="12" t="s">
        <v>132</v>
      </c>
      <c r="AW106" s="12" t="s">
        <v>27</v>
      </c>
      <c r="AX106" s="12" t="s">
        <v>71</v>
      </c>
      <c r="AY106" s="182" t="s">
        <v>126</v>
      </c>
    </row>
    <row r="107" spans="2:65" s="1" customFormat="1" ht="16.5" customHeight="1">
      <c r="B107" s="29"/>
      <c r="C107" s="152" t="s">
        <v>153</v>
      </c>
      <c r="D107" s="152" t="s">
        <v>127</v>
      </c>
      <c r="E107" s="153" t="s">
        <v>339</v>
      </c>
      <c r="F107" s="154" t="s">
        <v>340</v>
      </c>
      <c r="G107" s="155" t="s">
        <v>225</v>
      </c>
      <c r="H107" s="156">
        <v>143</v>
      </c>
      <c r="I107" s="157"/>
      <c r="J107" s="157">
        <f>ROUND(I107*H107,2)</f>
        <v>0</v>
      </c>
      <c r="K107" s="154" t="s">
        <v>1</v>
      </c>
      <c r="L107" s="33"/>
      <c r="M107" s="55" t="s">
        <v>1</v>
      </c>
      <c r="N107" s="158" t="s">
        <v>35</v>
      </c>
      <c r="O107" s="159">
        <v>0</v>
      </c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5" t="s">
        <v>132</v>
      </c>
      <c r="AT107" s="15" t="s">
        <v>127</v>
      </c>
      <c r="AU107" s="15" t="s">
        <v>71</v>
      </c>
      <c r="AY107" s="15" t="s">
        <v>126</v>
      </c>
      <c r="BE107" s="161">
        <f>IF(N107="základní",J107,0)</f>
        <v>0</v>
      </c>
      <c r="BF107" s="161">
        <f>IF(N107="snížená",J107,0)</f>
        <v>0</v>
      </c>
      <c r="BG107" s="161">
        <f>IF(N107="zákl. přenesená",J107,0)</f>
        <v>0</v>
      </c>
      <c r="BH107" s="161">
        <f>IF(N107="sníž. přenesená",J107,0)</f>
        <v>0</v>
      </c>
      <c r="BI107" s="161">
        <f>IF(N107="nulová",J107,0)</f>
        <v>0</v>
      </c>
      <c r="BJ107" s="15" t="s">
        <v>71</v>
      </c>
      <c r="BK107" s="161">
        <f>ROUND(I107*H107,2)</f>
        <v>0</v>
      </c>
      <c r="BL107" s="15" t="s">
        <v>132</v>
      </c>
      <c r="BM107" s="15" t="s">
        <v>177</v>
      </c>
    </row>
    <row r="108" spans="2:63" s="10" customFormat="1" ht="25.95" customHeight="1">
      <c r="B108" s="139"/>
      <c r="C108" s="140"/>
      <c r="D108" s="141" t="s">
        <v>63</v>
      </c>
      <c r="E108" s="142" t="s">
        <v>544</v>
      </c>
      <c r="F108" s="142" t="s">
        <v>545</v>
      </c>
      <c r="G108" s="140"/>
      <c r="H108" s="140"/>
      <c r="I108" s="140"/>
      <c r="J108" s="143">
        <f>BK108</f>
        <v>0</v>
      </c>
      <c r="K108" s="140"/>
      <c r="L108" s="144"/>
      <c r="M108" s="145"/>
      <c r="N108" s="146"/>
      <c r="O108" s="146"/>
      <c r="P108" s="147">
        <f>SUM(P109:P113)</f>
        <v>0</v>
      </c>
      <c r="Q108" s="146"/>
      <c r="R108" s="147">
        <f>SUM(R109:R113)</f>
        <v>0</v>
      </c>
      <c r="S108" s="146"/>
      <c r="T108" s="148">
        <f>SUM(T109:T113)</f>
        <v>0</v>
      </c>
      <c r="AR108" s="149" t="s">
        <v>73</v>
      </c>
      <c r="AT108" s="150" t="s">
        <v>63</v>
      </c>
      <c r="AU108" s="150" t="s">
        <v>64</v>
      </c>
      <c r="AY108" s="149" t="s">
        <v>126</v>
      </c>
      <c r="BK108" s="151">
        <f>SUM(BK109:BK113)</f>
        <v>0</v>
      </c>
    </row>
    <row r="109" spans="2:65" s="1" customFormat="1" ht="16.5" customHeight="1">
      <c r="B109" s="29"/>
      <c r="C109" s="152" t="s">
        <v>174</v>
      </c>
      <c r="D109" s="152" t="s">
        <v>127</v>
      </c>
      <c r="E109" s="153" t="s">
        <v>546</v>
      </c>
      <c r="F109" s="154" t="s">
        <v>547</v>
      </c>
      <c r="G109" s="155" t="s">
        <v>225</v>
      </c>
      <c r="H109" s="156">
        <v>96</v>
      </c>
      <c r="I109" s="157"/>
      <c r="J109" s="157">
        <f>ROUND(I109*H109,2)</f>
        <v>0</v>
      </c>
      <c r="K109" s="154" t="s">
        <v>1</v>
      </c>
      <c r="L109" s="33"/>
      <c r="M109" s="55" t="s">
        <v>1</v>
      </c>
      <c r="N109" s="158" t="s">
        <v>35</v>
      </c>
      <c r="O109" s="159">
        <v>0</v>
      </c>
      <c r="P109" s="159">
        <f>O109*H109</f>
        <v>0</v>
      </c>
      <c r="Q109" s="159">
        <v>0</v>
      </c>
      <c r="R109" s="159">
        <f>Q109*H109</f>
        <v>0</v>
      </c>
      <c r="S109" s="159">
        <v>0</v>
      </c>
      <c r="T109" s="160">
        <f>S109*H109</f>
        <v>0</v>
      </c>
      <c r="AR109" s="15" t="s">
        <v>177</v>
      </c>
      <c r="AT109" s="15" t="s">
        <v>127</v>
      </c>
      <c r="AU109" s="15" t="s">
        <v>71</v>
      </c>
      <c r="AY109" s="15" t="s">
        <v>126</v>
      </c>
      <c r="BE109" s="161">
        <f>IF(N109="základní",J109,0)</f>
        <v>0</v>
      </c>
      <c r="BF109" s="161">
        <f>IF(N109="snížená",J109,0)</f>
        <v>0</v>
      </c>
      <c r="BG109" s="161">
        <f>IF(N109="zákl. přenesená",J109,0)</f>
        <v>0</v>
      </c>
      <c r="BH109" s="161">
        <f>IF(N109="sníž. přenesená",J109,0)</f>
        <v>0</v>
      </c>
      <c r="BI109" s="161">
        <f>IF(N109="nulová",J109,0)</f>
        <v>0</v>
      </c>
      <c r="BJ109" s="15" t="s">
        <v>71</v>
      </c>
      <c r="BK109" s="161">
        <f>ROUND(I109*H109,2)</f>
        <v>0</v>
      </c>
      <c r="BL109" s="15" t="s">
        <v>177</v>
      </c>
      <c r="BM109" s="15" t="s">
        <v>181</v>
      </c>
    </row>
    <row r="110" spans="2:65" s="1" customFormat="1" ht="16.5" customHeight="1">
      <c r="B110" s="29"/>
      <c r="C110" s="183" t="s">
        <v>157</v>
      </c>
      <c r="D110" s="183" t="s">
        <v>199</v>
      </c>
      <c r="E110" s="184" t="s">
        <v>549</v>
      </c>
      <c r="F110" s="185" t="s">
        <v>550</v>
      </c>
      <c r="G110" s="186" t="s">
        <v>225</v>
      </c>
      <c r="H110" s="187">
        <v>60</v>
      </c>
      <c r="I110" s="188"/>
      <c r="J110" s="188">
        <f>ROUND(I110*H110,2)</f>
        <v>0</v>
      </c>
      <c r="K110" s="185" t="s">
        <v>131</v>
      </c>
      <c r="L110" s="189"/>
      <c r="M110" s="190" t="s">
        <v>1</v>
      </c>
      <c r="N110" s="191" t="s">
        <v>35</v>
      </c>
      <c r="O110" s="159">
        <v>0</v>
      </c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5" t="s">
        <v>270</v>
      </c>
      <c r="AT110" s="15" t="s">
        <v>199</v>
      </c>
      <c r="AU110" s="15" t="s">
        <v>71</v>
      </c>
      <c r="AY110" s="15" t="s">
        <v>126</v>
      </c>
      <c r="BE110" s="161">
        <f>IF(N110="základní",J110,0)</f>
        <v>0</v>
      </c>
      <c r="BF110" s="161">
        <f>IF(N110="snížená",J110,0)</f>
        <v>0</v>
      </c>
      <c r="BG110" s="161">
        <f>IF(N110="zákl. přenesená",J110,0)</f>
        <v>0</v>
      </c>
      <c r="BH110" s="161">
        <f>IF(N110="sníž. přenesená",J110,0)</f>
        <v>0</v>
      </c>
      <c r="BI110" s="161">
        <f>IF(N110="nulová",J110,0)</f>
        <v>0</v>
      </c>
      <c r="BJ110" s="15" t="s">
        <v>71</v>
      </c>
      <c r="BK110" s="161">
        <f>ROUND(I110*H110,2)</f>
        <v>0</v>
      </c>
      <c r="BL110" s="15" t="s">
        <v>177</v>
      </c>
      <c r="BM110" s="15" t="s">
        <v>186</v>
      </c>
    </row>
    <row r="111" spans="2:65" s="1" customFormat="1" ht="16.5" customHeight="1">
      <c r="B111" s="29"/>
      <c r="C111" s="183" t="s">
        <v>182</v>
      </c>
      <c r="D111" s="183" t="s">
        <v>199</v>
      </c>
      <c r="E111" s="184" t="s">
        <v>628</v>
      </c>
      <c r="F111" s="185" t="s">
        <v>629</v>
      </c>
      <c r="G111" s="186" t="s">
        <v>225</v>
      </c>
      <c r="H111" s="187">
        <v>36</v>
      </c>
      <c r="I111" s="188"/>
      <c r="J111" s="188">
        <f>ROUND(I111*H111,2)</f>
        <v>0</v>
      </c>
      <c r="K111" s="185" t="s">
        <v>1</v>
      </c>
      <c r="L111" s="189"/>
      <c r="M111" s="190" t="s">
        <v>1</v>
      </c>
      <c r="N111" s="191" t="s">
        <v>35</v>
      </c>
      <c r="O111" s="159">
        <v>0</v>
      </c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5" t="s">
        <v>270</v>
      </c>
      <c r="AT111" s="15" t="s">
        <v>199</v>
      </c>
      <c r="AU111" s="15" t="s">
        <v>71</v>
      </c>
      <c r="AY111" s="15" t="s">
        <v>126</v>
      </c>
      <c r="BE111" s="161">
        <f>IF(N111="základní",J111,0)</f>
        <v>0</v>
      </c>
      <c r="BF111" s="161">
        <f>IF(N111="snížená",J111,0)</f>
        <v>0</v>
      </c>
      <c r="BG111" s="161">
        <f>IF(N111="zákl. přenesená",J111,0)</f>
        <v>0</v>
      </c>
      <c r="BH111" s="161">
        <f>IF(N111="sníž. přenesená",J111,0)</f>
        <v>0</v>
      </c>
      <c r="BI111" s="161">
        <f>IF(N111="nulová",J111,0)</f>
        <v>0</v>
      </c>
      <c r="BJ111" s="15" t="s">
        <v>71</v>
      </c>
      <c r="BK111" s="161">
        <f>ROUND(I111*H111,2)</f>
        <v>0</v>
      </c>
      <c r="BL111" s="15" t="s">
        <v>177</v>
      </c>
      <c r="BM111" s="15" t="s">
        <v>190</v>
      </c>
    </row>
    <row r="112" spans="2:65" s="1" customFormat="1" ht="16.5" customHeight="1">
      <c r="B112" s="29"/>
      <c r="C112" s="152" t="s">
        <v>162</v>
      </c>
      <c r="D112" s="152" t="s">
        <v>127</v>
      </c>
      <c r="E112" s="153" t="s">
        <v>553</v>
      </c>
      <c r="F112" s="154" t="s">
        <v>554</v>
      </c>
      <c r="G112" s="155" t="s">
        <v>225</v>
      </c>
      <c r="H112" s="156">
        <v>60</v>
      </c>
      <c r="I112" s="157"/>
      <c r="J112" s="157">
        <f>ROUND(I112*H112,2)</f>
        <v>0</v>
      </c>
      <c r="K112" s="154" t="s">
        <v>1</v>
      </c>
      <c r="L112" s="33"/>
      <c r="M112" s="55" t="s">
        <v>1</v>
      </c>
      <c r="N112" s="158" t="s">
        <v>35</v>
      </c>
      <c r="O112" s="159">
        <v>0</v>
      </c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5" t="s">
        <v>177</v>
      </c>
      <c r="AT112" s="15" t="s">
        <v>127</v>
      </c>
      <c r="AU112" s="15" t="s">
        <v>71</v>
      </c>
      <c r="AY112" s="15" t="s">
        <v>126</v>
      </c>
      <c r="BE112" s="161">
        <f>IF(N112="základní",J112,0)</f>
        <v>0</v>
      </c>
      <c r="BF112" s="161">
        <f>IF(N112="snížená",J112,0)</f>
        <v>0</v>
      </c>
      <c r="BG112" s="161">
        <f>IF(N112="zákl. přenesená",J112,0)</f>
        <v>0</v>
      </c>
      <c r="BH112" s="161">
        <f>IF(N112="sníž. přenesená",J112,0)</f>
        <v>0</v>
      </c>
      <c r="BI112" s="161">
        <f>IF(N112="nulová",J112,0)</f>
        <v>0</v>
      </c>
      <c r="BJ112" s="15" t="s">
        <v>71</v>
      </c>
      <c r="BK112" s="161">
        <f>ROUND(I112*H112,2)</f>
        <v>0</v>
      </c>
      <c r="BL112" s="15" t="s">
        <v>177</v>
      </c>
      <c r="BM112" s="15" t="s">
        <v>195</v>
      </c>
    </row>
    <row r="113" spans="2:65" s="1" customFormat="1" ht="16.5" customHeight="1">
      <c r="B113" s="29"/>
      <c r="C113" s="183" t="s">
        <v>192</v>
      </c>
      <c r="D113" s="183" t="s">
        <v>199</v>
      </c>
      <c r="E113" s="184" t="s">
        <v>630</v>
      </c>
      <c r="F113" s="185" t="s">
        <v>631</v>
      </c>
      <c r="G113" s="186" t="s">
        <v>225</v>
      </c>
      <c r="H113" s="187">
        <v>60</v>
      </c>
      <c r="I113" s="188"/>
      <c r="J113" s="188">
        <f>ROUND(I113*H113,2)</f>
        <v>0</v>
      </c>
      <c r="K113" s="185" t="s">
        <v>1</v>
      </c>
      <c r="L113" s="189"/>
      <c r="M113" s="190" t="s">
        <v>1</v>
      </c>
      <c r="N113" s="191" t="s">
        <v>35</v>
      </c>
      <c r="O113" s="159">
        <v>0</v>
      </c>
      <c r="P113" s="159">
        <f>O113*H113</f>
        <v>0</v>
      </c>
      <c r="Q113" s="159">
        <v>0</v>
      </c>
      <c r="R113" s="159">
        <f>Q113*H113</f>
        <v>0</v>
      </c>
      <c r="S113" s="159">
        <v>0</v>
      </c>
      <c r="T113" s="160">
        <f>S113*H113</f>
        <v>0</v>
      </c>
      <c r="AR113" s="15" t="s">
        <v>270</v>
      </c>
      <c r="AT113" s="15" t="s">
        <v>199</v>
      </c>
      <c r="AU113" s="15" t="s">
        <v>71</v>
      </c>
      <c r="AY113" s="15" t="s">
        <v>126</v>
      </c>
      <c r="BE113" s="161">
        <f>IF(N113="základní",J113,0)</f>
        <v>0</v>
      </c>
      <c r="BF113" s="161">
        <f>IF(N113="snížená",J113,0)</f>
        <v>0</v>
      </c>
      <c r="BG113" s="161">
        <f>IF(N113="zákl. přenesená",J113,0)</f>
        <v>0</v>
      </c>
      <c r="BH113" s="161">
        <f>IF(N113="sníž. přenesená",J113,0)</f>
        <v>0</v>
      </c>
      <c r="BI113" s="161">
        <f>IF(N113="nulová",J113,0)</f>
        <v>0</v>
      </c>
      <c r="BJ113" s="15" t="s">
        <v>71</v>
      </c>
      <c r="BK113" s="161">
        <f>ROUND(I113*H113,2)</f>
        <v>0</v>
      </c>
      <c r="BL113" s="15" t="s">
        <v>177</v>
      </c>
      <c r="BM113" s="15" t="s">
        <v>202</v>
      </c>
    </row>
    <row r="114" spans="2:63" s="10" customFormat="1" ht="25.95" customHeight="1">
      <c r="B114" s="139"/>
      <c r="C114" s="140"/>
      <c r="D114" s="141" t="s">
        <v>63</v>
      </c>
      <c r="E114" s="142" t="s">
        <v>557</v>
      </c>
      <c r="F114" s="142" t="s">
        <v>558</v>
      </c>
      <c r="G114" s="140"/>
      <c r="H114" s="140"/>
      <c r="I114" s="140"/>
      <c r="J114" s="143">
        <f>BK114</f>
        <v>0</v>
      </c>
      <c r="K114" s="140"/>
      <c r="L114" s="144"/>
      <c r="M114" s="145"/>
      <c r="N114" s="146"/>
      <c r="O114" s="146"/>
      <c r="P114" s="147">
        <f>SUM(P115:P120)</f>
        <v>0</v>
      </c>
      <c r="Q114" s="146"/>
      <c r="R114" s="147">
        <f>SUM(R115:R120)</f>
        <v>0</v>
      </c>
      <c r="S114" s="146"/>
      <c r="T114" s="148">
        <f>SUM(T115:T120)</f>
        <v>0</v>
      </c>
      <c r="AR114" s="149" t="s">
        <v>73</v>
      </c>
      <c r="AT114" s="150" t="s">
        <v>63</v>
      </c>
      <c r="AU114" s="150" t="s">
        <v>64</v>
      </c>
      <c r="AY114" s="149" t="s">
        <v>126</v>
      </c>
      <c r="BK114" s="151">
        <f>SUM(BK115:BK120)</f>
        <v>0</v>
      </c>
    </row>
    <row r="115" spans="2:65" s="1" customFormat="1" ht="16.5" customHeight="1">
      <c r="B115" s="29"/>
      <c r="C115" s="152" t="s">
        <v>171</v>
      </c>
      <c r="D115" s="152" t="s">
        <v>127</v>
      </c>
      <c r="E115" s="153" t="s">
        <v>632</v>
      </c>
      <c r="F115" s="154" t="s">
        <v>633</v>
      </c>
      <c r="G115" s="155" t="s">
        <v>225</v>
      </c>
      <c r="H115" s="156">
        <v>30</v>
      </c>
      <c r="I115" s="157"/>
      <c r="J115" s="157">
        <f aca="true" t="shared" si="9" ref="J115:J120">ROUND(I115*H115,2)</f>
        <v>0</v>
      </c>
      <c r="K115" s="154" t="s">
        <v>1</v>
      </c>
      <c r="L115" s="33"/>
      <c r="M115" s="55" t="s">
        <v>1</v>
      </c>
      <c r="N115" s="158" t="s">
        <v>35</v>
      </c>
      <c r="O115" s="159">
        <v>0</v>
      </c>
      <c r="P115" s="159">
        <f aca="true" t="shared" si="10" ref="P115:P120">O115*H115</f>
        <v>0</v>
      </c>
      <c r="Q115" s="159">
        <v>0</v>
      </c>
      <c r="R115" s="159">
        <f aca="true" t="shared" si="11" ref="R115:R120">Q115*H115</f>
        <v>0</v>
      </c>
      <c r="S115" s="159">
        <v>0</v>
      </c>
      <c r="T115" s="160">
        <f aca="true" t="shared" si="12" ref="T115:T120">S115*H115</f>
        <v>0</v>
      </c>
      <c r="W115" s="213" t="s">
        <v>662</v>
      </c>
      <c r="AR115" s="15" t="s">
        <v>177</v>
      </c>
      <c r="AT115" s="15" t="s">
        <v>127</v>
      </c>
      <c r="AU115" s="15" t="s">
        <v>71</v>
      </c>
      <c r="AY115" s="15" t="s">
        <v>126</v>
      </c>
      <c r="BE115" s="161">
        <f aca="true" t="shared" si="13" ref="BE115:BE120">IF(N115="základní",J115,0)</f>
        <v>0</v>
      </c>
      <c r="BF115" s="161">
        <f aca="true" t="shared" si="14" ref="BF115:BF120">IF(N115="snížená",J115,0)</f>
        <v>0</v>
      </c>
      <c r="BG115" s="161">
        <f aca="true" t="shared" si="15" ref="BG115:BG120">IF(N115="zákl. přenesená",J115,0)</f>
        <v>0</v>
      </c>
      <c r="BH115" s="161">
        <f aca="true" t="shared" si="16" ref="BH115:BH120">IF(N115="sníž. přenesená",J115,0)</f>
        <v>0</v>
      </c>
      <c r="BI115" s="161">
        <f aca="true" t="shared" si="17" ref="BI115:BI120">IF(N115="nulová",J115,0)</f>
        <v>0</v>
      </c>
      <c r="BJ115" s="15" t="s">
        <v>71</v>
      </c>
      <c r="BK115" s="161">
        <f aca="true" t="shared" si="18" ref="BK115:BK120">ROUND(I115*H115,2)</f>
        <v>0</v>
      </c>
      <c r="BL115" s="15" t="s">
        <v>177</v>
      </c>
      <c r="BM115" s="15" t="s">
        <v>206</v>
      </c>
    </row>
    <row r="116" spans="2:65" s="1" customFormat="1" ht="16.5" customHeight="1">
      <c r="B116" s="29"/>
      <c r="C116" s="152" t="s">
        <v>8</v>
      </c>
      <c r="D116" s="152" t="s">
        <v>127</v>
      </c>
      <c r="E116" s="153" t="s">
        <v>559</v>
      </c>
      <c r="F116" s="154" t="s">
        <v>634</v>
      </c>
      <c r="G116" s="155" t="s">
        <v>225</v>
      </c>
      <c r="H116" s="156">
        <v>54</v>
      </c>
      <c r="I116" s="157"/>
      <c r="J116" s="157">
        <f t="shared" si="9"/>
        <v>0</v>
      </c>
      <c r="K116" s="154" t="s">
        <v>131</v>
      </c>
      <c r="L116" s="33"/>
      <c r="M116" s="55" t="s">
        <v>1</v>
      </c>
      <c r="N116" s="158" t="s">
        <v>35</v>
      </c>
      <c r="O116" s="159">
        <v>0</v>
      </c>
      <c r="P116" s="159">
        <f t="shared" si="10"/>
        <v>0</v>
      </c>
      <c r="Q116" s="159">
        <v>0</v>
      </c>
      <c r="R116" s="159">
        <f t="shared" si="11"/>
        <v>0</v>
      </c>
      <c r="S116" s="159">
        <v>0</v>
      </c>
      <c r="T116" s="160">
        <f t="shared" si="12"/>
        <v>0</v>
      </c>
      <c r="AR116" s="15" t="s">
        <v>177</v>
      </c>
      <c r="AT116" s="15" t="s">
        <v>127</v>
      </c>
      <c r="AU116" s="15" t="s">
        <v>71</v>
      </c>
      <c r="AY116" s="15" t="s">
        <v>126</v>
      </c>
      <c r="BE116" s="161">
        <f t="shared" si="13"/>
        <v>0</v>
      </c>
      <c r="BF116" s="161">
        <f t="shared" si="14"/>
        <v>0</v>
      </c>
      <c r="BG116" s="161">
        <f t="shared" si="15"/>
        <v>0</v>
      </c>
      <c r="BH116" s="161">
        <f t="shared" si="16"/>
        <v>0</v>
      </c>
      <c r="BI116" s="161">
        <f t="shared" si="17"/>
        <v>0</v>
      </c>
      <c r="BJ116" s="15" t="s">
        <v>71</v>
      </c>
      <c r="BK116" s="161">
        <f t="shared" si="18"/>
        <v>0</v>
      </c>
      <c r="BL116" s="15" t="s">
        <v>177</v>
      </c>
      <c r="BM116" s="15" t="s">
        <v>210</v>
      </c>
    </row>
    <row r="117" spans="2:65" s="1" customFormat="1" ht="16.5" customHeight="1">
      <c r="B117" s="29"/>
      <c r="C117" s="152" t="s">
        <v>177</v>
      </c>
      <c r="D117" s="152" t="s">
        <v>127</v>
      </c>
      <c r="E117" s="153" t="s">
        <v>635</v>
      </c>
      <c r="F117" s="154" t="s">
        <v>636</v>
      </c>
      <c r="G117" s="155" t="s">
        <v>225</v>
      </c>
      <c r="H117" s="156">
        <v>54</v>
      </c>
      <c r="I117" s="157"/>
      <c r="J117" s="157">
        <f t="shared" si="9"/>
        <v>0</v>
      </c>
      <c r="K117" s="154" t="s">
        <v>131</v>
      </c>
      <c r="L117" s="33"/>
      <c r="M117" s="55" t="s">
        <v>1</v>
      </c>
      <c r="N117" s="158" t="s">
        <v>35</v>
      </c>
      <c r="O117" s="159">
        <v>0</v>
      </c>
      <c r="P117" s="159">
        <f t="shared" si="10"/>
        <v>0</v>
      </c>
      <c r="Q117" s="159">
        <v>0</v>
      </c>
      <c r="R117" s="159">
        <f t="shared" si="11"/>
        <v>0</v>
      </c>
      <c r="S117" s="159">
        <v>0</v>
      </c>
      <c r="T117" s="160">
        <f t="shared" si="12"/>
        <v>0</v>
      </c>
      <c r="AR117" s="15" t="s">
        <v>177</v>
      </c>
      <c r="AT117" s="15" t="s">
        <v>127</v>
      </c>
      <c r="AU117" s="15" t="s">
        <v>71</v>
      </c>
      <c r="AY117" s="15" t="s">
        <v>126</v>
      </c>
      <c r="BE117" s="161">
        <f t="shared" si="13"/>
        <v>0</v>
      </c>
      <c r="BF117" s="161">
        <f t="shared" si="14"/>
        <v>0</v>
      </c>
      <c r="BG117" s="161">
        <f t="shared" si="15"/>
        <v>0</v>
      </c>
      <c r="BH117" s="161">
        <f t="shared" si="16"/>
        <v>0</v>
      </c>
      <c r="BI117" s="161">
        <f t="shared" si="17"/>
        <v>0</v>
      </c>
      <c r="BJ117" s="15" t="s">
        <v>71</v>
      </c>
      <c r="BK117" s="161">
        <f t="shared" si="18"/>
        <v>0</v>
      </c>
      <c r="BL117" s="15" t="s">
        <v>177</v>
      </c>
      <c r="BM117" s="15" t="s">
        <v>270</v>
      </c>
    </row>
    <row r="118" spans="2:65" s="1" customFormat="1" ht="16.5" customHeight="1">
      <c r="B118" s="29"/>
      <c r="C118" s="152" t="s">
        <v>211</v>
      </c>
      <c r="D118" s="152" t="s">
        <v>127</v>
      </c>
      <c r="E118" s="153" t="s">
        <v>565</v>
      </c>
      <c r="F118" s="154" t="s">
        <v>566</v>
      </c>
      <c r="G118" s="155" t="s">
        <v>225</v>
      </c>
      <c r="H118" s="156">
        <v>20</v>
      </c>
      <c r="I118" s="157"/>
      <c r="J118" s="157">
        <f t="shared" si="9"/>
        <v>0</v>
      </c>
      <c r="K118" s="154" t="s">
        <v>131</v>
      </c>
      <c r="L118" s="33"/>
      <c r="M118" s="55" t="s">
        <v>1</v>
      </c>
      <c r="N118" s="158" t="s">
        <v>35</v>
      </c>
      <c r="O118" s="159">
        <v>0</v>
      </c>
      <c r="P118" s="159">
        <f t="shared" si="10"/>
        <v>0</v>
      </c>
      <c r="Q118" s="159">
        <v>0</v>
      </c>
      <c r="R118" s="159">
        <f t="shared" si="11"/>
        <v>0</v>
      </c>
      <c r="S118" s="159">
        <v>0</v>
      </c>
      <c r="T118" s="160">
        <f t="shared" si="12"/>
        <v>0</v>
      </c>
      <c r="AR118" s="15" t="s">
        <v>177</v>
      </c>
      <c r="AT118" s="15" t="s">
        <v>127</v>
      </c>
      <c r="AU118" s="15" t="s">
        <v>71</v>
      </c>
      <c r="AY118" s="15" t="s">
        <v>126</v>
      </c>
      <c r="BE118" s="161">
        <f t="shared" si="13"/>
        <v>0</v>
      </c>
      <c r="BF118" s="161">
        <f t="shared" si="14"/>
        <v>0</v>
      </c>
      <c r="BG118" s="161">
        <f t="shared" si="15"/>
        <v>0</v>
      </c>
      <c r="BH118" s="161">
        <f t="shared" si="16"/>
        <v>0</v>
      </c>
      <c r="BI118" s="161">
        <f t="shared" si="17"/>
        <v>0</v>
      </c>
      <c r="BJ118" s="15" t="s">
        <v>71</v>
      </c>
      <c r="BK118" s="161">
        <f t="shared" si="18"/>
        <v>0</v>
      </c>
      <c r="BL118" s="15" t="s">
        <v>177</v>
      </c>
      <c r="BM118" s="15" t="s">
        <v>215</v>
      </c>
    </row>
    <row r="119" spans="2:65" s="1" customFormat="1" ht="16.5" customHeight="1">
      <c r="B119" s="29"/>
      <c r="C119" s="183" t="s">
        <v>181</v>
      </c>
      <c r="D119" s="183" t="s">
        <v>199</v>
      </c>
      <c r="E119" s="184" t="s">
        <v>567</v>
      </c>
      <c r="F119" s="185" t="s">
        <v>568</v>
      </c>
      <c r="G119" s="186" t="s">
        <v>225</v>
      </c>
      <c r="H119" s="187">
        <v>20</v>
      </c>
      <c r="I119" s="188"/>
      <c r="J119" s="188">
        <f t="shared" si="9"/>
        <v>0</v>
      </c>
      <c r="K119" s="185" t="s">
        <v>131</v>
      </c>
      <c r="L119" s="189"/>
      <c r="M119" s="190" t="s">
        <v>1</v>
      </c>
      <c r="N119" s="191" t="s">
        <v>35</v>
      </c>
      <c r="O119" s="159">
        <v>0</v>
      </c>
      <c r="P119" s="159">
        <f t="shared" si="10"/>
        <v>0</v>
      </c>
      <c r="Q119" s="159">
        <v>0</v>
      </c>
      <c r="R119" s="159">
        <f t="shared" si="11"/>
        <v>0</v>
      </c>
      <c r="S119" s="159">
        <v>0</v>
      </c>
      <c r="T119" s="160">
        <f t="shared" si="12"/>
        <v>0</v>
      </c>
      <c r="X119" s="213" t="s">
        <v>662</v>
      </c>
      <c r="AR119" s="15" t="s">
        <v>270</v>
      </c>
      <c r="AT119" s="15" t="s">
        <v>199</v>
      </c>
      <c r="AU119" s="15" t="s">
        <v>71</v>
      </c>
      <c r="AY119" s="15" t="s">
        <v>126</v>
      </c>
      <c r="BE119" s="161">
        <f t="shared" si="13"/>
        <v>0</v>
      </c>
      <c r="BF119" s="161">
        <f t="shared" si="14"/>
        <v>0</v>
      </c>
      <c r="BG119" s="161">
        <f t="shared" si="15"/>
        <v>0</v>
      </c>
      <c r="BH119" s="161">
        <f t="shared" si="16"/>
        <v>0</v>
      </c>
      <c r="BI119" s="161">
        <f t="shared" si="17"/>
        <v>0</v>
      </c>
      <c r="BJ119" s="15" t="s">
        <v>71</v>
      </c>
      <c r="BK119" s="161">
        <f t="shared" si="18"/>
        <v>0</v>
      </c>
      <c r="BL119" s="15" t="s">
        <v>177</v>
      </c>
      <c r="BM119" s="15" t="s">
        <v>233</v>
      </c>
    </row>
    <row r="120" spans="2:65" s="1" customFormat="1" ht="16.5" customHeight="1">
      <c r="B120" s="29"/>
      <c r="C120" s="152" t="s">
        <v>219</v>
      </c>
      <c r="D120" s="152" t="s">
        <v>127</v>
      </c>
      <c r="E120" s="153" t="s">
        <v>569</v>
      </c>
      <c r="F120" s="154" t="s">
        <v>570</v>
      </c>
      <c r="G120" s="155" t="s">
        <v>571</v>
      </c>
      <c r="H120" s="156">
        <v>5</v>
      </c>
      <c r="I120" s="157"/>
      <c r="J120" s="157">
        <f t="shared" si="9"/>
        <v>0</v>
      </c>
      <c r="K120" s="154" t="s">
        <v>539</v>
      </c>
      <c r="L120" s="33"/>
      <c r="M120" s="55" t="s">
        <v>1</v>
      </c>
      <c r="N120" s="158" t="s">
        <v>35</v>
      </c>
      <c r="O120" s="159">
        <v>0</v>
      </c>
      <c r="P120" s="159">
        <f t="shared" si="10"/>
        <v>0</v>
      </c>
      <c r="Q120" s="159">
        <v>0</v>
      </c>
      <c r="R120" s="159">
        <f t="shared" si="11"/>
        <v>0</v>
      </c>
      <c r="S120" s="159">
        <v>0</v>
      </c>
      <c r="T120" s="160">
        <f t="shared" si="12"/>
        <v>0</v>
      </c>
      <c r="AR120" s="15" t="s">
        <v>177</v>
      </c>
      <c r="AT120" s="15" t="s">
        <v>127</v>
      </c>
      <c r="AU120" s="15" t="s">
        <v>71</v>
      </c>
      <c r="AY120" s="15" t="s">
        <v>126</v>
      </c>
      <c r="BE120" s="161">
        <f t="shared" si="13"/>
        <v>0</v>
      </c>
      <c r="BF120" s="161">
        <f t="shared" si="14"/>
        <v>0</v>
      </c>
      <c r="BG120" s="161">
        <f t="shared" si="15"/>
        <v>0</v>
      </c>
      <c r="BH120" s="161">
        <f t="shared" si="16"/>
        <v>0</v>
      </c>
      <c r="BI120" s="161">
        <f t="shared" si="17"/>
        <v>0</v>
      </c>
      <c r="BJ120" s="15" t="s">
        <v>71</v>
      </c>
      <c r="BK120" s="161">
        <f t="shared" si="18"/>
        <v>0</v>
      </c>
      <c r="BL120" s="15" t="s">
        <v>177</v>
      </c>
      <c r="BM120" s="15" t="s">
        <v>238</v>
      </c>
    </row>
    <row r="121" spans="2:63" s="10" customFormat="1" ht="25.95" customHeight="1">
      <c r="B121" s="139"/>
      <c r="C121" s="140"/>
      <c r="D121" s="141" t="s">
        <v>63</v>
      </c>
      <c r="E121" s="142" t="s">
        <v>588</v>
      </c>
      <c r="F121" s="142" t="s">
        <v>589</v>
      </c>
      <c r="G121" s="140"/>
      <c r="H121" s="140"/>
      <c r="I121" s="140"/>
      <c r="J121" s="143">
        <f>BK121</f>
        <v>0</v>
      </c>
      <c r="K121" s="140"/>
      <c r="L121" s="144"/>
      <c r="M121" s="145"/>
      <c r="N121" s="146"/>
      <c r="O121" s="146"/>
      <c r="P121" s="147">
        <f>P122+SUM(P123:P126)+P129+P132</f>
        <v>0</v>
      </c>
      <c r="Q121" s="146"/>
      <c r="R121" s="147">
        <f>R122+SUM(R123:R126)+R129+R132</f>
        <v>0</v>
      </c>
      <c r="S121" s="146"/>
      <c r="T121" s="148">
        <f>T122+SUM(T123:T126)+T129+T132</f>
        <v>0</v>
      </c>
      <c r="AR121" s="149" t="s">
        <v>73</v>
      </c>
      <c r="AT121" s="150" t="s">
        <v>63</v>
      </c>
      <c r="AU121" s="150" t="s">
        <v>64</v>
      </c>
      <c r="AY121" s="149" t="s">
        <v>126</v>
      </c>
      <c r="BK121" s="151">
        <f>BK122+SUM(BK123:BK126)+BK129+BK132</f>
        <v>0</v>
      </c>
    </row>
    <row r="122" spans="2:65" s="1" customFormat="1" ht="16.5" customHeight="1">
      <c r="B122" s="29"/>
      <c r="C122" s="152" t="s">
        <v>186</v>
      </c>
      <c r="D122" s="152" t="s">
        <v>127</v>
      </c>
      <c r="E122" s="153" t="s">
        <v>590</v>
      </c>
      <c r="F122" s="154" t="s">
        <v>591</v>
      </c>
      <c r="G122" s="155" t="s">
        <v>225</v>
      </c>
      <c r="H122" s="156">
        <v>1</v>
      </c>
      <c r="I122" s="157"/>
      <c r="J122" s="157">
        <f>ROUND(I122*H122,2)</f>
        <v>0</v>
      </c>
      <c r="K122" s="154" t="s">
        <v>1</v>
      </c>
      <c r="L122" s="33"/>
      <c r="M122" s="55" t="s">
        <v>1</v>
      </c>
      <c r="N122" s="158" t="s">
        <v>35</v>
      </c>
      <c r="O122" s="159">
        <v>0</v>
      </c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AR122" s="15" t="s">
        <v>177</v>
      </c>
      <c r="AT122" s="15" t="s">
        <v>127</v>
      </c>
      <c r="AU122" s="15" t="s">
        <v>71</v>
      </c>
      <c r="AY122" s="15" t="s">
        <v>126</v>
      </c>
      <c r="BE122" s="161">
        <f>IF(N122="základní",J122,0)</f>
        <v>0</v>
      </c>
      <c r="BF122" s="161">
        <f>IF(N122="snížená",J122,0)</f>
        <v>0</v>
      </c>
      <c r="BG122" s="161">
        <f>IF(N122="zákl. přenesená",J122,0)</f>
        <v>0</v>
      </c>
      <c r="BH122" s="161">
        <f>IF(N122="sníž. přenesená",J122,0)</f>
        <v>0</v>
      </c>
      <c r="BI122" s="161">
        <f>IF(N122="nulová",J122,0)</f>
        <v>0</v>
      </c>
      <c r="BJ122" s="15" t="s">
        <v>71</v>
      </c>
      <c r="BK122" s="161">
        <f>ROUND(I122*H122,2)</f>
        <v>0</v>
      </c>
      <c r="BL122" s="15" t="s">
        <v>177</v>
      </c>
      <c r="BM122" s="15" t="s">
        <v>242</v>
      </c>
    </row>
    <row r="123" spans="2:65" s="1" customFormat="1" ht="16.5" customHeight="1">
      <c r="B123" s="29"/>
      <c r="C123" s="183" t="s">
        <v>7</v>
      </c>
      <c r="D123" s="183" t="s">
        <v>199</v>
      </c>
      <c r="E123" s="184" t="s">
        <v>592</v>
      </c>
      <c r="F123" s="185" t="s">
        <v>593</v>
      </c>
      <c r="G123" s="186" t="s">
        <v>225</v>
      </c>
      <c r="H123" s="187">
        <v>1</v>
      </c>
      <c r="I123" s="188"/>
      <c r="J123" s="188">
        <f>ROUND(I123*H123,2)</f>
        <v>0</v>
      </c>
      <c r="K123" s="185" t="s">
        <v>131</v>
      </c>
      <c r="L123" s="189"/>
      <c r="M123" s="190" t="s">
        <v>1</v>
      </c>
      <c r="N123" s="191" t="s">
        <v>35</v>
      </c>
      <c r="O123" s="159">
        <v>0</v>
      </c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AR123" s="15" t="s">
        <v>270</v>
      </c>
      <c r="AT123" s="15" t="s">
        <v>199</v>
      </c>
      <c r="AU123" s="15" t="s">
        <v>71</v>
      </c>
      <c r="AY123" s="15" t="s">
        <v>126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15" t="s">
        <v>71</v>
      </c>
      <c r="BK123" s="161">
        <f>ROUND(I123*H123,2)</f>
        <v>0</v>
      </c>
      <c r="BL123" s="15" t="s">
        <v>177</v>
      </c>
      <c r="BM123" s="15" t="s">
        <v>247</v>
      </c>
    </row>
    <row r="124" spans="2:65" s="1" customFormat="1" ht="16.5" customHeight="1">
      <c r="B124" s="29"/>
      <c r="C124" s="152" t="s">
        <v>190</v>
      </c>
      <c r="D124" s="152" t="s">
        <v>127</v>
      </c>
      <c r="E124" s="153" t="s">
        <v>596</v>
      </c>
      <c r="F124" s="154" t="s">
        <v>597</v>
      </c>
      <c r="G124" s="155" t="s">
        <v>225</v>
      </c>
      <c r="H124" s="156">
        <v>4</v>
      </c>
      <c r="I124" s="157"/>
      <c r="J124" s="157">
        <f>ROUND(I124*H124,2)</f>
        <v>0</v>
      </c>
      <c r="K124" s="154" t="s">
        <v>1</v>
      </c>
      <c r="L124" s="33"/>
      <c r="M124" s="55" t="s">
        <v>1</v>
      </c>
      <c r="N124" s="158" t="s">
        <v>35</v>
      </c>
      <c r="O124" s="159">
        <v>0</v>
      </c>
      <c r="P124" s="159">
        <f>O124*H124</f>
        <v>0</v>
      </c>
      <c r="Q124" s="159">
        <v>0</v>
      </c>
      <c r="R124" s="159">
        <f>Q124*H124</f>
        <v>0</v>
      </c>
      <c r="S124" s="159">
        <v>0</v>
      </c>
      <c r="T124" s="160">
        <f>S124*H124</f>
        <v>0</v>
      </c>
      <c r="AR124" s="15" t="s">
        <v>177</v>
      </c>
      <c r="AT124" s="15" t="s">
        <v>127</v>
      </c>
      <c r="AU124" s="15" t="s">
        <v>71</v>
      </c>
      <c r="AY124" s="15" t="s">
        <v>126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71</v>
      </c>
      <c r="BK124" s="161">
        <f>ROUND(I124*H124,2)</f>
        <v>0</v>
      </c>
      <c r="BL124" s="15" t="s">
        <v>177</v>
      </c>
      <c r="BM124" s="15" t="s">
        <v>252</v>
      </c>
    </row>
    <row r="125" spans="2:65" s="1" customFormat="1" ht="16.5" customHeight="1">
      <c r="B125" s="29"/>
      <c r="C125" s="183" t="s">
        <v>235</v>
      </c>
      <c r="D125" s="183" t="s">
        <v>199</v>
      </c>
      <c r="E125" s="184" t="s">
        <v>598</v>
      </c>
      <c r="F125" s="185" t="s">
        <v>599</v>
      </c>
      <c r="G125" s="186" t="s">
        <v>225</v>
      </c>
      <c r="H125" s="187">
        <v>4</v>
      </c>
      <c r="I125" s="188"/>
      <c r="J125" s="188">
        <f>ROUND(I125*H125,2)</f>
        <v>0</v>
      </c>
      <c r="K125" s="185" t="s">
        <v>131</v>
      </c>
      <c r="L125" s="189"/>
      <c r="M125" s="190" t="s">
        <v>1</v>
      </c>
      <c r="N125" s="191" t="s">
        <v>35</v>
      </c>
      <c r="O125" s="159">
        <v>0</v>
      </c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AR125" s="15" t="s">
        <v>270</v>
      </c>
      <c r="AT125" s="15" t="s">
        <v>199</v>
      </c>
      <c r="AU125" s="15" t="s">
        <v>71</v>
      </c>
      <c r="AY125" s="15" t="s">
        <v>126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15" t="s">
        <v>71</v>
      </c>
      <c r="BK125" s="161">
        <f>ROUND(I125*H125,2)</f>
        <v>0</v>
      </c>
      <c r="BL125" s="15" t="s">
        <v>177</v>
      </c>
      <c r="BM125" s="15" t="s">
        <v>258</v>
      </c>
    </row>
    <row r="126" spans="2:63" s="10" customFormat="1" ht="22.95" customHeight="1">
      <c r="B126" s="139"/>
      <c r="C126" s="140"/>
      <c r="D126" s="141" t="s">
        <v>63</v>
      </c>
      <c r="E126" s="192" t="s">
        <v>148</v>
      </c>
      <c r="F126" s="192" t="s">
        <v>249</v>
      </c>
      <c r="G126" s="140"/>
      <c r="H126" s="140"/>
      <c r="I126" s="140"/>
      <c r="J126" s="193">
        <f>BK126</f>
        <v>0</v>
      </c>
      <c r="K126" s="140"/>
      <c r="L126" s="144"/>
      <c r="M126" s="145"/>
      <c r="N126" s="146"/>
      <c r="O126" s="146"/>
      <c r="P126" s="147">
        <f>SUM(P127:P128)</f>
        <v>0</v>
      </c>
      <c r="Q126" s="146"/>
      <c r="R126" s="147">
        <f>SUM(R127:R128)</f>
        <v>0</v>
      </c>
      <c r="S126" s="146"/>
      <c r="T126" s="148">
        <f>SUM(T127:T128)</f>
        <v>0</v>
      </c>
      <c r="AR126" s="149" t="s">
        <v>71</v>
      </c>
      <c r="AT126" s="150" t="s">
        <v>63</v>
      </c>
      <c r="AU126" s="150" t="s">
        <v>71</v>
      </c>
      <c r="AY126" s="149" t="s">
        <v>126</v>
      </c>
      <c r="BK126" s="151">
        <f>SUM(BK127:BK128)</f>
        <v>0</v>
      </c>
    </row>
    <row r="127" spans="2:65" s="1" customFormat="1" ht="16.5" customHeight="1">
      <c r="B127" s="29"/>
      <c r="C127" s="152" t="s">
        <v>195</v>
      </c>
      <c r="D127" s="152" t="s">
        <v>127</v>
      </c>
      <c r="E127" s="153" t="s">
        <v>572</v>
      </c>
      <c r="F127" s="154" t="s">
        <v>573</v>
      </c>
      <c r="G127" s="155" t="s">
        <v>136</v>
      </c>
      <c r="H127" s="156">
        <v>56</v>
      </c>
      <c r="I127" s="157"/>
      <c r="J127" s="157">
        <f>ROUND(I127*H127,2)</f>
        <v>0</v>
      </c>
      <c r="K127" s="154" t="s">
        <v>131</v>
      </c>
      <c r="L127" s="33"/>
      <c r="M127" s="55" t="s">
        <v>1</v>
      </c>
      <c r="N127" s="158" t="s">
        <v>35</v>
      </c>
      <c r="O127" s="159">
        <v>0</v>
      </c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5" t="s">
        <v>132</v>
      </c>
      <c r="AT127" s="15" t="s">
        <v>127</v>
      </c>
      <c r="AU127" s="15" t="s">
        <v>73</v>
      </c>
      <c r="AY127" s="15" t="s">
        <v>126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5" t="s">
        <v>71</v>
      </c>
      <c r="BK127" s="161">
        <f>ROUND(I127*H127,2)</f>
        <v>0</v>
      </c>
      <c r="BL127" s="15" t="s">
        <v>132</v>
      </c>
      <c r="BM127" s="15" t="s">
        <v>261</v>
      </c>
    </row>
    <row r="128" spans="2:65" s="1" customFormat="1" ht="22.5" customHeight="1">
      <c r="B128" s="29"/>
      <c r="C128" s="152" t="s">
        <v>244</v>
      </c>
      <c r="D128" s="152" t="s">
        <v>127</v>
      </c>
      <c r="E128" s="153" t="s">
        <v>574</v>
      </c>
      <c r="F128" s="154" t="s">
        <v>575</v>
      </c>
      <c r="G128" s="155" t="s">
        <v>136</v>
      </c>
      <c r="H128" s="156">
        <v>16</v>
      </c>
      <c r="I128" s="157"/>
      <c r="J128" s="157">
        <f>ROUND(I128*H128,2)</f>
        <v>0</v>
      </c>
      <c r="K128" s="154" t="s">
        <v>131</v>
      </c>
      <c r="L128" s="33"/>
      <c r="M128" s="55" t="s">
        <v>1</v>
      </c>
      <c r="N128" s="158" t="s">
        <v>35</v>
      </c>
      <c r="O128" s="159">
        <v>0</v>
      </c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5" t="s">
        <v>132</v>
      </c>
      <c r="AT128" s="15" t="s">
        <v>127</v>
      </c>
      <c r="AU128" s="15" t="s">
        <v>73</v>
      </c>
      <c r="AY128" s="15" t="s">
        <v>126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71</v>
      </c>
      <c r="BK128" s="161">
        <f>ROUND(I128*H128,2)</f>
        <v>0</v>
      </c>
      <c r="BL128" s="15" t="s">
        <v>132</v>
      </c>
      <c r="BM128" s="15" t="s">
        <v>264</v>
      </c>
    </row>
    <row r="129" spans="2:63" s="10" customFormat="1" ht="22.95" customHeight="1">
      <c r="B129" s="139"/>
      <c r="C129" s="140"/>
      <c r="D129" s="141" t="s">
        <v>63</v>
      </c>
      <c r="E129" s="192" t="s">
        <v>576</v>
      </c>
      <c r="F129" s="192" t="s">
        <v>577</v>
      </c>
      <c r="G129" s="140"/>
      <c r="H129" s="140"/>
      <c r="I129" s="140"/>
      <c r="J129" s="193">
        <f>BK129</f>
        <v>0</v>
      </c>
      <c r="K129" s="140"/>
      <c r="L129" s="144"/>
      <c r="M129" s="145"/>
      <c r="N129" s="146"/>
      <c r="O129" s="146"/>
      <c r="P129" s="147">
        <f>SUM(P130:P131)</f>
        <v>0</v>
      </c>
      <c r="Q129" s="146"/>
      <c r="R129" s="147">
        <f>SUM(R130:R131)</f>
        <v>0</v>
      </c>
      <c r="S129" s="146"/>
      <c r="T129" s="148">
        <f>SUM(T130:T131)</f>
        <v>0</v>
      </c>
      <c r="AR129" s="149" t="s">
        <v>73</v>
      </c>
      <c r="AT129" s="150" t="s">
        <v>63</v>
      </c>
      <c r="AU129" s="150" t="s">
        <v>71</v>
      </c>
      <c r="AY129" s="149" t="s">
        <v>126</v>
      </c>
      <c r="BK129" s="151">
        <f>SUM(BK130:BK131)</f>
        <v>0</v>
      </c>
    </row>
    <row r="130" spans="2:65" s="1" customFormat="1" ht="16.5" customHeight="1">
      <c r="B130" s="29"/>
      <c r="C130" s="152" t="s">
        <v>202</v>
      </c>
      <c r="D130" s="152" t="s">
        <v>127</v>
      </c>
      <c r="E130" s="153" t="s">
        <v>578</v>
      </c>
      <c r="F130" s="154" t="s">
        <v>579</v>
      </c>
      <c r="G130" s="155" t="s">
        <v>136</v>
      </c>
      <c r="H130" s="156">
        <v>16</v>
      </c>
      <c r="I130" s="157"/>
      <c r="J130" s="157">
        <f>ROUND(I130*H130,2)</f>
        <v>0</v>
      </c>
      <c r="K130" s="154" t="s">
        <v>539</v>
      </c>
      <c r="L130" s="33"/>
      <c r="M130" s="55" t="s">
        <v>1</v>
      </c>
      <c r="N130" s="158" t="s">
        <v>35</v>
      </c>
      <c r="O130" s="159">
        <v>0</v>
      </c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5" t="s">
        <v>177</v>
      </c>
      <c r="AT130" s="15" t="s">
        <v>127</v>
      </c>
      <c r="AU130" s="15" t="s">
        <v>73</v>
      </c>
      <c r="AY130" s="15" t="s">
        <v>126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71</v>
      </c>
      <c r="BK130" s="161">
        <f>ROUND(I130*H130,2)</f>
        <v>0</v>
      </c>
      <c r="BL130" s="15" t="s">
        <v>177</v>
      </c>
      <c r="BM130" s="15" t="s">
        <v>266</v>
      </c>
    </row>
    <row r="131" spans="2:65" s="1" customFormat="1" ht="16.5" customHeight="1">
      <c r="B131" s="29"/>
      <c r="C131" s="152" t="s">
        <v>256</v>
      </c>
      <c r="D131" s="152" t="s">
        <v>127</v>
      </c>
      <c r="E131" s="153" t="s">
        <v>580</v>
      </c>
      <c r="F131" s="154" t="s">
        <v>581</v>
      </c>
      <c r="G131" s="155" t="s">
        <v>136</v>
      </c>
      <c r="H131" s="156">
        <v>16</v>
      </c>
      <c r="I131" s="157"/>
      <c r="J131" s="157">
        <f>ROUND(I131*H131,2)</f>
        <v>0</v>
      </c>
      <c r="K131" s="154" t="s">
        <v>539</v>
      </c>
      <c r="L131" s="33"/>
      <c r="M131" s="55" t="s">
        <v>1</v>
      </c>
      <c r="N131" s="158" t="s">
        <v>35</v>
      </c>
      <c r="O131" s="159">
        <v>0</v>
      </c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5" t="s">
        <v>177</v>
      </c>
      <c r="AT131" s="15" t="s">
        <v>127</v>
      </c>
      <c r="AU131" s="15" t="s">
        <v>73</v>
      </c>
      <c r="AY131" s="15" t="s">
        <v>126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71</v>
      </c>
      <c r="BK131" s="161">
        <f>ROUND(I131*H131,2)</f>
        <v>0</v>
      </c>
      <c r="BL131" s="15" t="s">
        <v>177</v>
      </c>
      <c r="BM131" s="15" t="s">
        <v>269</v>
      </c>
    </row>
    <row r="132" spans="2:63" s="10" customFormat="1" ht="22.95" customHeight="1">
      <c r="B132" s="139"/>
      <c r="C132" s="140"/>
      <c r="D132" s="141" t="s">
        <v>63</v>
      </c>
      <c r="E132" s="192" t="s">
        <v>582</v>
      </c>
      <c r="F132" s="192" t="s">
        <v>583</v>
      </c>
      <c r="G132" s="140"/>
      <c r="H132" s="140"/>
      <c r="I132" s="140"/>
      <c r="J132" s="193">
        <f>BK132</f>
        <v>0</v>
      </c>
      <c r="K132" s="140"/>
      <c r="L132" s="144"/>
      <c r="M132" s="145"/>
      <c r="N132" s="146"/>
      <c r="O132" s="146"/>
      <c r="P132" s="147">
        <f>SUM(P133:P135)</f>
        <v>0</v>
      </c>
      <c r="Q132" s="146"/>
      <c r="R132" s="147">
        <f>SUM(R133:R135)</f>
        <v>0</v>
      </c>
      <c r="S132" s="146"/>
      <c r="T132" s="148">
        <f>SUM(T133:T135)</f>
        <v>0</v>
      </c>
      <c r="AR132" s="149" t="s">
        <v>73</v>
      </c>
      <c r="AT132" s="150" t="s">
        <v>63</v>
      </c>
      <c r="AU132" s="150" t="s">
        <v>71</v>
      </c>
      <c r="AY132" s="149" t="s">
        <v>126</v>
      </c>
      <c r="BK132" s="151">
        <f>SUM(BK133:BK135)</f>
        <v>0</v>
      </c>
    </row>
    <row r="133" spans="2:65" s="1" customFormat="1" ht="16.5" customHeight="1">
      <c r="B133" s="29"/>
      <c r="C133" s="152" t="s">
        <v>206</v>
      </c>
      <c r="D133" s="152" t="s">
        <v>127</v>
      </c>
      <c r="E133" s="153" t="s">
        <v>584</v>
      </c>
      <c r="F133" s="154" t="s">
        <v>585</v>
      </c>
      <c r="G133" s="155" t="s">
        <v>136</v>
      </c>
      <c r="H133" s="156">
        <v>56</v>
      </c>
      <c r="I133" s="157"/>
      <c r="J133" s="157">
        <f>ROUND(I133*H133,2)</f>
        <v>0</v>
      </c>
      <c r="K133" s="154" t="s">
        <v>539</v>
      </c>
      <c r="L133" s="33"/>
      <c r="M133" s="55" t="s">
        <v>1</v>
      </c>
      <c r="N133" s="158" t="s">
        <v>35</v>
      </c>
      <c r="O133" s="159">
        <v>0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5" t="s">
        <v>177</v>
      </c>
      <c r="AT133" s="15" t="s">
        <v>127</v>
      </c>
      <c r="AU133" s="15" t="s">
        <v>73</v>
      </c>
      <c r="AY133" s="15" t="s">
        <v>126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71</v>
      </c>
      <c r="BK133" s="161">
        <f>ROUND(I133*H133,2)</f>
        <v>0</v>
      </c>
      <c r="BL133" s="15" t="s">
        <v>177</v>
      </c>
      <c r="BM133" s="15" t="s">
        <v>272</v>
      </c>
    </row>
    <row r="134" spans="2:65" s="1" customFormat="1" ht="22.5" customHeight="1">
      <c r="B134" s="29"/>
      <c r="C134" s="152" t="s">
        <v>262</v>
      </c>
      <c r="D134" s="152" t="s">
        <v>127</v>
      </c>
      <c r="E134" s="153" t="s">
        <v>586</v>
      </c>
      <c r="F134" s="154" t="s">
        <v>587</v>
      </c>
      <c r="G134" s="155" t="s">
        <v>136</v>
      </c>
      <c r="H134" s="156">
        <v>56</v>
      </c>
      <c r="I134" s="157"/>
      <c r="J134" s="157">
        <f>ROUND(I134*H134,2)</f>
        <v>0</v>
      </c>
      <c r="K134" s="154" t="s">
        <v>539</v>
      </c>
      <c r="L134" s="33"/>
      <c r="M134" s="55" t="s">
        <v>1</v>
      </c>
      <c r="N134" s="158" t="s">
        <v>35</v>
      </c>
      <c r="O134" s="159">
        <v>0</v>
      </c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5" t="s">
        <v>177</v>
      </c>
      <c r="AT134" s="15" t="s">
        <v>127</v>
      </c>
      <c r="AU134" s="15" t="s">
        <v>73</v>
      </c>
      <c r="AY134" s="15" t="s">
        <v>126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5" t="s">
        <v>71</v>
      </c>
      <c r="BK134" s="161">
        <f>ROUND(I134*H134,2)</f>
        <v>0</v>
      </c>
      <c r="BL134" s="15" t="s">
        <v>177</v>
      </c>
      <c r="BM134" s="15" t="s">
        <v>275</v>
      </c>
    </row>
    <row r="135" spans="2:47" s="1" customFormat="1" ht="19.2">
      <c r="B135" s="29"/>
      <c r="C135" s="30"/>
      <c r="D135" s="164" t="s">
        <v>259</v>
      </c>
      <c r="E135" s="30"/>
      <c r="F135" s="194" t="s">
        <v>637</v>
      </c>
      <c r="G135" s="30"/>
      <c r="H135" s="30"/>
      <c r="I135" s="30"/>
      <c r="J135" s="30"/>
      <c r="K135" s="30"/>
      <c r="L135" s="33"/>
      <c r="M135" s="195"/>
      <c r="N135" s="56"/>
      <c r="O135" s="56"/>
      <c r="P135" s="56"/>
      <c r="Q135" s="56"/>
      <c r="R135" s="56"/>
      <c r="S135" s="56"/>
      <c r="T135" s="57"/>
      <c r="AT135" s="15" t="s">
        <v>259</v>
      </c>
      <c r="AU135" s="15" t="s">
        <v>73</v>
      </c>
    </row>
    <row r="136" spans="2:63" s="10" customFormat="1" ht="25.95" customHeight="1">
      <c r="B136" s="139"/>
      <c r="C136" s="140"/>
      <c r="D136" s="141" t="s">
        <v>63</v>
      </c>
      <c r="E136" s="142" t="s">
        <v>433</v>
      </c>
      <c r="F136" s="142" t="s">
        <v>434</v>
      </c>
      <c r="G136" s="140"/>
      <c r="H136" s="140"/>
      <c r="I136" s="140"/>
      <c r="J136" s="143">
        <f>BK136</f>
        <v>0</v>
      </c>
      <c r="K136" s="140"/>
      <c r="L136" s="144"/>
      <c r="M136" s="145"/>
      <c r="N136" s="146"/>
      <c r="O136" s="146"/>
      <c r="P136" s="147">
        <f>P137+P138</f>
        <v>0</v>
      </c>
      <c r="Q136" s="146"/>
      <c r="R136" s="147">
        <f>R137+R138</f>
        <v>0</v>
      </c>
      <c r="S136" s="146"/>
      <c r="T136" s="148">
        <f>T137+T138</f>
        <v>0</v>
      </c>
      <c r="AR136" s="149" t="s">
        <v>141</v>
      </c>
      <c r="AT136" s="150" t="s">
        <v>63</v>
      </c>
      <c r="AU136" s="150" t="s">
        <v>64</v>
      </c>
      <c r="AY136" s="149" t="s">
        <v>126</v>
      </c>
      <c r="BK136" s="151">
        <f>BK137+BK138</f>
        <v>0</v>
      </c>
    </row>
    <row r="137" spans="2:65" s="1" customFormat="1" ht="16.5" customHeight="1">
      <c r="B137" s="29"/>
      <c r="C137" s="152" t="s">
        <v>210</v>
      </c>
      <c r="D137" s="152" t="s">
        <v>127</v>
      </c>
      <c r="E137" s="153" t="s">
        <v>594</v>
      </c>
      <c r="F137" s="154" t="s">
        <v>595</v>
      </c>
      <c r="G137" s="155" t="s">
        <v>214</v>
      </c>
      <c r="H137" s="156">
        <v>200</v>
      </c>
      <c r="I137" s="157"/>
      <c r="J137" s="157">
        <f>ROUND(I137*H137,2)</f>
        <v>0</v>
      </c>
      <c r="K137" s="154" t="s">
        <v>1</v>
      </c>
      <c r="L137" s="33"/>
      <c r="M137" s="55" t="s">
        <v>1</v>
      </c>
      <c r="N137" s="158" t="s">
        <v>35</v>
      </c>
      <c r="O137" s="159">
        <v>0</v>
      </c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15" t="s">
        <v>284</v>
      </c>
      <c r="AT137" s="15" t="s">
        <v>127</v>
      </c>
      <c r="AU137" s="15" t="s">
        <v>71</v>
      </c>
      <c r="AY137" s="15" t="s">
        <v>126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71</v>
      </c>
      <c r="BK137" s="161">
        <f>ROUND(I137*H137,2)</f>
        <v>0</v>
      </c>
      <c r="BL137" s="15" t="s">
        <v>284</v>
      </c>
      <c r="BM137" s="15" t="s">
        <v>277</v>
      </c>
    </row>
    <row r="138" spans="2:63" s="10" customFormat="1" ht="22.95" customHeight="1">
      <c r="B138" s="139"/>
      <c r="C138" s="140"/>
      <c r="D138" s="141" t="s">
        <v>63</v>
      </c>
      <c r="E138" s="192" t="s">
        <v>600</v>
      </c>
      <c r="F138" s="192" t="s">
        <v>601</v>
      </c>
      <c r="G138" s="140"/>
      <c r="H138" s="140"/>
      <c r="I138" s="140"/>
      <c r="J138" s="193">
        <f>BK138</f>
        <v>0</v>
      </c>
      <c r="K138" s="140"/>
      <c r="L138" s="144"/>
      <c r="M138" s="145"/>
      <c r="N138" s="146"/>
      <c r="O138" s="146"/>
      <c r="P138" s="147">
        <f>SUM(P139:P142)</f>
        <v>0</v>
      </c>
      <c r="Q138" s="146"/>
      <c r="R138" s="147">
        <f>SUM(R139:R142)</f>
        <v>0</v>
      </c>
      <c r="S138" s="146"/>
      <c r="T138" s="148">
        <f>SUM(T139:T142)</f>
        <v>0</v>
      </c>
      <c r="AR138" s="149" t="s">
        <v>141</v>
      </c>
      <c r="AT138" s="150" t="s">
        <v>63</v>
      </c>
      <c r="AU138" s="150" t="s">
        <v>71</v>
      </c>
      <c r="AY138" s="149" t="s">
        <v>126</v>
      </c>
      <c r="BK138" s="151">
        <f>SUM(BK139:BK142)</f>
        <v>0</v>
      </c>
    </row>
    <row r="139" spans="2:65" s="1" customFormat="1" ht="22.5" customHeight="1">
      <c r="B139" s="29"/>
      <c r="C139" s="152" t="s">
        <v>267</v>
      </c>
      <c r="D139" s="152" t="s">
        <v>127</v>
      </c>
      <c r="E139" s="153" t="s">
        <v>602</v>
      </c>
      <c r="F139" s="154" t="s">
        <v>603</v>
      </c>
      <c r="G139" s="155" t="s">
        <v>225</v>
      </c>
      <c r="H139" s="156">
        <v>30</v>
      </c>
      <c r="I139" s="157"/>
      <c r="J139" s="157">
        <f>ROUND(I139*H139,2)</f>
        <v>0</v>
      </c>
      <c r="K139" s="154" t="s">
        <v>539</v>
      </c>
      <c r="L139" s="33"/>
      <c r="M139" s="55" t="s">
        <v>1</v>
      </c>
      <c r="N139" s="158" t="s">
        <v>35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E139" s="213" t="s">
        <v>662</v>
      </c>
      <c r="AR139" s="15" t="s">
        <v>284</v>
      </c>
      <c r="AT139" s="15" t="s">
        <v>127</v>
      </c>
      <c r="AU139" s="15" t="s">
        <v>73</v>
      </c>
      <c r="AY139" s="15" t="s">
        <v>126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71</v>
      </c>
      <c r="BK139" s="161">
        <f>ROUND(I139*H139,2)</f>
        <v>0</v>
      </c>
      <c r="BL139" s="15" t="s">
        <v>284</v>
      </c>
      <c r="BM139" s="15" t="s">
        <v>281</v>
      </c>
    </row>
    <row r="140" spans="2:65" s="1" customFormat="1" ht="16.5" customHeight="1">
      <c r="B140" s="29"/>
      <c r="C140" s="183" t="s">
        <v>270</v>
      </c>
      <c r="D140" s="183" t="s">
        <v>199</v>
      </c>
      <c r="E140" s="184" t="s">
        <v>604</v>
      </c>
      <c r="F140" s="185" t="s">
        <v>605</v>
      </c>
      <c r="G140" s="186" t="s">
        <v>225</v>
      </c>
      <c r="H140" s="187">
        <v>30</v>
      </c>
      <c r="I140" s="188"/>
      <c r="J140" s="188">
        <f>ROUND(I140*H140,2)</f>
        <v>0</v>
      </c>
      <c r="K140" s="185" t="s">
        <v>539</v>
      </c>
      <c r="L140" s="189"/>
      <c r="M140" s="190" t="s">
        <v>1</v>
      </c>
      <c r="N140" s="191" t="s">
        <v>35</v>
      </c>
      <c r="O140" s="159">
        <v>0</v>
      </c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E140" s="213" t="s">
        <v>662</v>
      </c>
      <c r="AR140" s="15" t="s">
        <v>441</v>
      </c>
      <c r="AT140" s="15" t="s">
        <v>199</v>
      </c>
      <c r="AU140" s="15" t="s">
        <v>73</v>
      </c>
      <c r="AY140" s="15" t="s">
        <v>126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5" t="s">
        <v>71</v>
      </c>
      <c r="BK140" s="161">
        <f>ROUND(I140*H140,2)</f>
        <v>0</v>
      </c>
      <c r="BL140" s="15" t="s">
        <v>284</v>
      </c>
      <c r="BM140" s="15" t="s">
        <v>284</v>
      </c>
    </row>
    <row r="141" spans="2:65" s="1" customFormat="1" ht="16.5" customHeight="1">
      <c r="B141" s="29"/>
      <c r="C141" s="152" t="s">
        <v>273</v>
      </c>
      <c r="D141" s="152" t="s">
        <v>127</v>
      </c>
      <c r="E141" s="153" t="s">
        <v>606</v>
      </c>
      <c r="F141" s="154" t="s">
        <v>607</v>
      </c>
      <c r="G141" s="155" t="s">
        <v>130</v>
      </c>
      <c r="H141" s="156">
        <v>1</v>
      </c>
      <c r="I141" s="157"/>
      <c r="J141" s="157">
        <f>ROUND(I141*H141,2)</f>
        <v>0</v>
      </c>
      <c r="K141" s="154" t="s">
        <v>131</v>
      </c>
      <c r="L141" s="33"/>
      <c r="M141" s="55" t="s">
        <v>1</v>
      </c>
      <c r="N141" s="158" t="s">
        <v>35</v>
      </c>
      <c r="O141" s="159">
        <v>0</v>
      </c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E141" s="213" t="s">
        <v>662</v>
      </c>
      <c r="AR141" s="15" t="s">
        <v>284</v>
      </c>
      <c r="AT141" s="15" t="s">
        <v>127</v>
      </c>
      <c r="AU141" s="15" t="s">
        <v>73</v>
      </c>
      <c r="AY141" s="15" t="s">
        <v>126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5" t="s">
        <v>71</v>
      </c>
      <c r="BK141" s="161">
        <f>ROUND(I141*H141,2)</f>
        <v>0</v>
      </c>
      <c r="BL141" s="15" t="s">
        <v>284</v>
      </c>
      <c r="BM141" s="15" t="s">
        <v>288</v>
      </c>
    </row>
    <row r="142" spans="2:65" s="1" customFormat="1" ht="16.5" customHeight="1">
      <c r="B142" s="29"/>
      <c r="C142" s="183" t="s">
        <v>215</v>
      </c>
      <c r="D142" s="183" t="s">
        <v>199</v>
      </c>
      <c r="E142" s="184" t="s">
        <v>608</v>
      </c>
      <c r="F142" s="185" t="s">
        <v>609</v>
      </c>
      <c r="G142" s="186" t="s">
        <v>130</v>
      </c>
      <c r="H142" s="187">
        <v>1</v>
      </c>
      <c r="I142" s="188"/>
      <c r="J142" s="188">
        <f>ROUND(I142*H142,2)</f>
        <v>0</v>
      </c>
      <c r="K142" s="185" t="s">
        <v>131</v>
      </c>
      <c r="L142" s="189"/>
      <c r="M142" s="190" t="s">
        <v>1</v>
      </c>
      <c r="N142" s="191" t="s">
        <v>35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AR142" s="15" t="s">
        <v>441</v>
      </c>
      <c r="AT142" s="15" t="s">
        <v>199</v>
      </c>
      <c r="AU142" s="15" t="s">
        <v>73</v>
      </c>
      <c r="AY142" s="15" t="s">
        <v>126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5" t="s">
        <v>71</v>
      </c>
      <c r="BK142" s="161">
        <f>ROUND(I142*H142,2)</f>
        <v>0</v>
      </c>
      <c r="BL142" s="15" t="s">
        <v>284</v>
      </c>
      <c r="BM142" s="15" t="s">
        <v>291</v>
      </c>
    </row>
    <row r="143" spans="2:63" s="10" customFormat="1" ht="25.95" customHeight="1">
      <c r="B143" s="139"/>
      <c r="C143" s="140"/>
      <c r="D143" s="141" t="s">
        <v>63</v>
      </c>
      <c r="E143" s="142" t="s">
        <v>610</v>
      </c>
      <c r="F143" s="142" t="s">
        <v>611</v>
      </c>
      <c r="G143" s="140"/>
      <c r="H143" s="140"/>
      <c r="I143" s="140"/>
      <c r="J143" s="143">
        <f>BK143</f>
        <v>0</v>
      </c>
      <c r="K143" s="140"/>
      <c r="L143" s="144"/>
      <c r="M143" s="145"/>
      <c r="N143" s="146"/>
      <c r="O143" s="146"/>
      <c r="P143" s="147">
        <f>SUM(P144:P148)</f>
        <v>0</v>
      </c>
      <c r="Q143" s="146"/>
      <c r="R143" s="147">
        <f>SUM(R144:R148)</f>
        <v>0</v>
      </c>
      <c r="S143" s="146"/>
      <c r="T143" s="148">
        <f>SUM(T144:T148)</f>
        <v>0</v>
      </c>
      <c r="AR143" s="149" t="s">
        <v>132</v>
      </c>
      <c r="AT143" s="150" t="s">
        <v>63</v>
      </c>
      <c r="AU143" s="150" t="s">
        <v>64</v>
      </c>
      <c r="AY143" s="149" t="s">
        <v>126</v>
      </c>
      <c r="BK143" s="151">
        <f>SUM(BK144:BK148)</f>
        <v>0</v>
      </c>
    </row>
    <row r="144" spans="2:65" s="1" customFormat="1" ht="16.5" customHeight="1">
      <c r="B144" s="29"/>
      <c r="C144" s="152" t="s">
        <v>278</v>
      </c>
      <c r="D144" s="152" t="s">
        <v>127</v>
      </c>
      <c r="E144" s="153" t="s">
        <v>612</v>
      </c>
      <c r="F144" s="154" t="s">
        <v>613</v>
      </c>
      <c r="G144" s="155" t="s">
        <v>571</v>
      </c>
      <c r="H144" s="156">
        <v>15</v>
      </c>
      <c r="I144" s="157"/>
      <c r="J144" s="157">
        <f>ROUND(I144*H144,2)</f>
        <v>0</v>
      </c>
      <c r="K144" s="154" t="s">
        <v>1</v>
      </c>
      <c r="L144" s="33"/>
      <c r="M144" s="55" t="s">
        <v>1</v>
      </c>
      <c r="N144" s="158" t="s">
        <v>35</v>
      </c>
      <c r="O144" s="159">
        <v>0</v>
      </c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AR144" s="15" t="s">
        <v>614</v>
      </c>
      <c r="AT144" s="15" t="s">
        <v>127</v>
      </c>
      <c r="AU144" s="15" t="s">
        <v>71</v>
      </c>
      <c r="AY144" s="15" t="s">
        <v>126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5" t="s">
        <v>71</v>
      </c>
      <c r="BK144" s="161">
        <f>ROUND(I144*H144,2)</f>
        <v>0</v>
      </c>
      <c r="BL144" s="15" t="s">
        <v>614</v>
      </c>
      <c r="BM144" s="15" t="s">
        <v>295</v>
      </c>
    </row>
    <row r="145" spans="2:47" s="1" customFormat="1" ht="57.6">
      <c r="B145" s="29"/>
      <c r="C145" s="30"/>
      <c r="D145" s="164" t="s">
        <v>259</v>
      </c>
      <c r="E145" s="30"/>
      <c r="F145" s="194" t="s">
        <v>657</v>
      </c>
      <c r="G145" s="30"/>
      <c r="H145" s="30"/>
      <c r="I145" s="30"/>
      <c r="J145" s="30"/>
      <c r="K145" s="30"/>
      <c r="L145" s="33"/>
      <c r="M145" s="195"/>
      <c r="N145" s="56"/>
      <c r="O145" s="56"/>
      <c r="P145" s="56"/>
      <c r="Q145" s="56"/>
      <c r="R145" s="56"/>
      <c r="S145" s="56"/>
      <c r="T145" s="57"/>
      <c r="AT145" s="15" t="s">
        <v>259</v>
      </c>
      <c r="AU145" s="15" t="s">
        <v>71</v>
      </c>
    </row>
    <row r="146" spans="2:65" s="1" customFormat="1" ht="16.5" customHeight="1">
      <c r="B146" s="29"/>
      <c r="C146" s="152" t="s">
        <v>233</v>
      </c>
      <c r="D146" s="152" t="s">
        <v>127</v>
      </c>
      <c r="E146" s="153" t="s">
        <v>616</v>
      </c>
      <c r="F146" s="154" t="s">
        <v>617</v>
      </c>
      <c r="G146" s="155" t="s">
        <v>571</v>
      </c>
      <c r="H146" s="156">
        <v>5</v>
      </c>
      <c r="I146" s="157"/>
      <c r="J146" s="157">
        <f>ROUND(I146*H146,2)</f>
        <v>0</v>
      </c>
      <c r="K146" s="154" t="s">
        <v>1</v>
      </c>
      <c r="L146" s="33"/>
      <c r="M146" s="55" t="s">
        <v>1</v>
      </c>
      <c r="N146" s="158" t="s">
        <v>35</v>
      </c>
      <c r="O146" s="159">
        <v>0</v>
      </c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5" t="s">
        <v>614</v>
      </c>
      <c r="AT146" s="15" t="s">
        <v>127</v>
      </c>
      <c r="AU146" s="15" t="s">
        <v>71</v>
      </c>
      <c r="AY146" s="15" t="s">
        <v>126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5" t="s">
        <v>71</v>
      </c>
      <c r="BK146" s="161">
        <f>ROUND(I146*H146,2)</f>
        <v>0</v>
      </c>
      <c r="BL146" s="15" t="s">
        <v>614</v>
      </c>
      <c r="BM146" s="15" t="s">
        <v>298</v>
      </c>
    </row>
    <row r="147" spans="2:47" s="1" customFormat="1" ht="19.2">
      <c r="B147" s="29"/>
      <c r="C147" s="30"/>
      <c r="D147" s="164" t="s">
        <v>259</v>
      </c>
      <c r="E147" s="30"/>
      <c r="F147" s="194" t="s">
        <v>658</v>
      </c>
      <c r="G147" s="30"/>
      <c r="H147" s="30"/>
      <c r="I147" s="30"/>
      <c r="J147" s="30"/>
      <c r="K147" s="30"/>
      <c r="L147" s="33"/>
      <c r="M147" s="195"/>
      <c r="N147" s="56"/>
      <c r="O147" s="56"/>
      <c r="P147" s="56"/>
      <c r="Q147" s="56"/>
      <c r="R147" s="56"/>
      <c r="S147" s="56"/>
      <c r="T147" s="57"/>
      <c r="AT147" s="15" t="s">
        <v>259</v>
      </c>
      <c r="AU147" s="15" t="s">
        <v>71</v>
      </c>
    </row>
    <row r="148" spans="2:65" s="1" customFormat="1" ht="16.5" customHeight="1">
      <c r="B148" s="29"/>
      <c r="C148" s="183" t="s">
        <v>285</v>
      </c>
      <c r="D148" s="183" t="s">
        <v>199</v>
      </c>
      <c r="E148" s="184" t="s">
        <v>619</v>
      </c>
      <c r="F148" s="185" t="s">
        <v>620</v>
      </c>
      <c r="G148" s="186" t="s">
        <v>500</v>
      </c>
      <c r="H148" s="187">
        <v>1</v>
      </c>
      <c r="I148" s="188"/>
      <c r="J148" s="188">
        <f>ROUND(I148*H148,2)</f>
        <v>0</v>
      </c>
      <c r="K148" s="185" t="s">
        <v>1</v>
      </c>
      <c r="L148" s="189"/>
      <c r="M148" s="190" t="s">
        <v>1</v>
      </c>
      <c r="N148" s="191" t="s">
        <v>35</v>
      </c>
      <c r="O148" s="159">
        <v>0</v>
      </c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AR148" s="15" t="s">
        <v>614</v>
      </c>
      <c r="AT148" s="15" t="s">
        <v>199</v>
      </c>
      <c r="AU148" s="15" t="s">
        <v>71</v>
      </c>
      <c r="AY148" s="15" t="s">
        <v>126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5" t="s">
        <v>71</v>
      </c>
      <c r="BK148" s="161">
        <f>ROUND(I148*H148,2)</f>
        <v>0</v>
      </c>
      <c r="BL148" s="15" t="s">
        <v>614</v>
      </c>
      <c r="BM148" s="15" t="s">
        <v>302</v>
      </c>
    </row>
    <row r="149" spans="2:63" s="10" customFormat="1" ht="25.95" customHeight="1">
      <c r="B149" s="139"/>
      <c r="C149" s="140"/>
      <c r="D149" s="141" t="s">
        <v>63</v>
      </c>
      <c r="E149" s="142" t="s">
        <v>621</v>
      </c>
      <c r="F149" s="142" t="s">
        <v>622</v>
      </c>
      <c r="G149" s="140"/>
      <c r="H149" s="140"/>
      <c r="I149" s="140"/>
      <c r="J149" s="143">
        <f>BK149</f>
        <v>0</v>
      </c>
      <c r="K149" s="140"/>
      <c r="L149" s="144"/>
      <c r="M149" s="145"/>
      <c r="N149" s="146"/>
      <c r="O149" s="146"/>
      <c r="P149" s="147">
        <f>P150</f>
        <v>0</v>
      </c>
      <c r="Q149" s="146"/>
      <c r="R149" s="147">
        <f>R150</f>
        <v>0</v>
      </c>
      <c r="S149" s="146"/>
      <c r="T149" s="148">
        <f>T150</f>
        <v>0</v>
      </c>
      <c r="AR149" s="149" t="s">
        <v>150</v>
      </c>
      <c r="AT149" s="150" t="s">
        <v>63</v>
      </c>
      <c r="AU149" s="150" t="s">
        <v>64</v>
      </c>
      <c r="AY149" s="149" t="s">
        <v>126</v>
      </c>
      <c r="BK149" s="151">
        <f>BK150</f>
        <v>0</v>
      </c>
    </row>
    <row r="150" spans="2:63" s="10" customFormat="1" ht="22.95" customHeight="1">
      <c r="B150" s="139"/>
      <c r="C150" s="140"/>
      <c r="D150" s="141" t="s">
        <v>63</v>
      </c>
      <c r="E150" s="192" t="s">
        <v>496</v>
      </c>
      <c r="F150" s="192" t="s">
        <v>497</v>
      </c>
      <c r="G150" s="140"/>
      <c r="H150" s="140"/>
      <c r="I150" s="140"/>
      <c r="J150" s="193">
        <f>BK150</f>
        <v>0</v>
      </c>
      <c r="K150" s="140"/>
      <c r="L150" s="144"/>
      <c r="M150" s="145"/>
      <c r="N150" s="146"/>
      <c r="O150" s="146"/>
      <c r="P150" s="147">
        <f>SUM(P151:P152)</f>
        <v>0</v>
      </c>
      <c r="Q150" s="146"/>
      <c r="R150" s="147">
        <f>SUM(R151:R152)</f>
        <v>0</v>
      </c>
      <c r="S150" s="146"/>
      <c r="T150" s="148">
        <f>SUM(T151:T152)</f>
        <v>0</v>
      </c>
      <c r="AR150" s="149" t="s">
        <v>150</v>
      </c>
      <c r="AT150" s="150" t="s">
        <v>63</v>
      </c>
      <c r="AU150" s="150" t="s">
        <v>71</v>
      </c>
      <c r="AY150" s="149" t="s">
        <v>126</v>
      </c>
      <c r="BK150" s="151">
        <f>SUM(BK151:BK152)</f>
        <v>0</v>
      </c>
    </row>
    <row r="151" spans="2:65" s="1" customFormat="1" ht="16.5" customHeight="1">
      <c r="B151" s="29"/>
      <c r="C151" s="152" t="s">
        <v>238</v>
      </c>
      <c r="D151" s="152" t="s">
        <v>127</v>
      </c>
      <c r="E151" s="153" t="s">
        <v>623</v>
      </c>
      <c r="F151" s="154" t="s">
        <v>624</v>
      </c>
      <c r="G151" s="155" t="s">
        <v>571</v>
      </c>
      <c r="H151" s="156">
        <v>72</v>
      </c>
      <c r="I151" s="157"/>
      <c r="J151" s="157">
        <f>ROUND(I151*H151,2)</f>
        <v>0</v>
      </c>
      <c r="K151" s="154" t="s">
        <v>131</v>
      </c>
      <c r="L151" s="33"/>
      <c r="M151" s="55" t="s">
        <v>1</v>
      </c>
      <c r="N151" s="158" t="s">
        <v>35</v>
      </c>
      <c r="O151" s="159">
        <v>0</v>
      </c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5" t="s">
        <v>132</v>
      </c>
      <c r="AT151" s="15" t="s">
        <v>127</v>
      </c>
      <c r="AU151" s="15" t="s">
        <v>73</v>
      </c>
      <c r="AY151" s="15" t="s">
        <v>126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5" t="s">
        <v>71</v>
      </c>
      <c r="BK151" s="161">
        <f>ROUND(I151*H151,2)</f>
        <v>0</v>
      </c>
      <c r="BL151" s="15" t="s">
        <v>132</v>
      </c>
      <c r="BM151" s="15" t="s">
        <v>305</v>
      </c>
    </row>
    <row r="152" spans="2:47" s="1" customFormat="1" ht="19.2">
      <c r="B152" s="29"/>
      <c r="C152" s="30"/>
      <c r="D152" s="164" t="s">
        <v>259</v>
      </c>
      <c r="E152" s="30"/>
      <c r="F152" s="194" t="s">
        <v>625</v>
      </c>
      <c r="G152" s="30"/>
      <c r="H152" s="30"/>
      <c r="I152" s="30"/>
      <c r="J152" s="30"/>
      <c r="K152" s="30"/>
      <c r="L152" s="33"/>
      <c r="M152" s="209"/>
      <c r="N152" s="210"/>
      <c r="O152" s="210"/>
      <c r="P152" s="210"/>
      <c r="Q152" s="210"/>
      <c r="R152" s="210"/>
      <c r="S152" s="210"/>
      <c r="T152" s="211"/>
      <c r="AT152" s="15" t="s">
        <v>259</v>
      </c>
      <c r="AU152" s="15" t="s">
        <v>73</v>
      </c>
    </row>
    <row r="153" spans="2:12" s="1" customFormat="1" ht="6.9" customHeight="1">
      <c r="B153" s="41"/>
      <c r="C153" s="42"/>
      <c r="D153" s="42"/>
      <c r="E153" s="42"/>
      <c r="F153" s="42"/>
      <c r="G153" s="42"/>
      <c r="H153" s="42"/>
      <c r="I153" s="42"/>
      <c r="J153" s="42"/>
      <c r="K153" s="42"/>
      <c r="L153" s="33"/>
    </row>
  </sheetData>
  <sheetProtection formatColumns="0" formatRows="0" autoFilter="0"/>
  <autoFilter ref="C92:K152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horizontalDpi="600" verticalDpi="600" orientation="landscape" paperSize="9" scale="84" r:id="rId2"/>
  <headerFooter>
    <oddFooter>&amp;CStrana &amp;P z &amp;N</oddFooter>
  </headerFooter>
  <rowBreaks count="1" manualBreakCount="1">
    <brk id="120" min="2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97"/>
  <sheetViews>
    <sheetView showGridLines="0" tabSelected="1" zoomScaleSheetLayoutView="55" workbookViewId="0" topLeftCell="A316">
      <selection activeCell="F318" sqref="F31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0"/>
    </row>
    <row r="2" spans="12:46" ht="36.9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5" t="s">
        <v>72</v>
      </c>
    </row>
    <row r="3" spans="2:46" ht="6.9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8"/>
      <c r="AT3" s="15" t="s">
        <v>73</v>
      </c>
    </row>
    <row r="4" spans="2:46" ht="24.9" customHeight="1">
      <c r="B4" s="18"/>
      <c r="D4" s="94" t="s">
        <v>89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14</v>
      </c>
      <c r="L6" s="18" t="s">
        <v>662</v>
      </c>
    </row>
    <row r="7" spans="2:12" ht="16.5" customHeight="1">
      <c r="B7" s="18"/>
      <c r="E7" s="264" t="str">
        <f>'Rekapitulace stavby'!K6</f>
        <v>TEPLOVOD -  DLOUHÁ UL.</v>
      </c>
      <c r="F7" s="265"/>
      <c r="G7" s="265"/>
      <c r="H7" s="265"/>
      <c r="L7" s="18"/>
    </row>
    <row r="8" spans="2:12" s="1" customFormat="1" ht="12" customHeight="1">
      <c r="B8" s="33"/>
      <c r="D8" s="95" t="s">
        <v>90</v>
      </c>
      <c r="L8" s="33"/>
    </row>
    <row r="9" spans="2:12" s="1" customFormat="1" ht="36.9" customHeight="1">
      <c r="B9" s="33"/>
      <c r="E9" s="266" t="s">
        <v>661</v>
      </c>
      <c r="F9" s="267"/>
      <c r="G9" s="267"/>
      <c r="H9" s="267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95" t="s">
        <v>15</v>
      </c>
      <c r="F11" s="15" t="s">
        <v>1</v>
      </c>
      <c r="I11" s="95" t="s">
        <v>16</v>
      </c>
      <c r="J11" s="15" t="s">
        <v>1</v>
      </c>
      <c r="L11" s="33"/>
    </row>
    <row r="12" spans="2:12" s="1" customFormat="1" ht="12" customHeight="1">
      <c r="B12" s="33"/>
      <c r="D12" s="95" t="s">
        <v>17</v>
      </c>
      <c r="F12" s="15" t="s">
        <v>18</v>
      </c>
      <c r="I12" s="95" t="s">
        <v>19</v>
      </c>
      <c r="J12" s="96" t="str">
        <f>'Rekapitulace stavby'!AN8</f>
        <v>28.2.2019</v>
      </c>
      <c r="L12" s="33"/>
    </row>
    <row r="13" spans="2:12" s="1" customFormat="1" ht="10.95" customHeight="1">
      <c r="B13" s="33"/>
      <c r="L13" s="33"/>
    </row>
    <row r="14" spans="2:12" s="1" customFormat="1" ht="12" customHeight="1">
      <c r="B14" s="33"/>
      <c r="D14" s="95" t="s">
        <v>21</v>
      </c>
      <c r="I14" s="95" t="s">
        <v>22</v>
      </c>
      <c r="J14" s="15" t="str">
        <f>IF('Rekapitulace stavby'!AN10="","",'Rekapitulace stavby'!AN10)</f>
        <v/>
      </c>
      <c r="L14" s="33"/>
    </row>
    <row r="15" spans="2:12" s="1" customFormat="1" ht="18" customHeight="1">
      <c r="B15" s="33"/>
      <c r="E15" s="15" t="str">
        <f>IF('Rekapitulace stavby'!E11="","",'Rekapitulace stavby'!E11)</f>
        <v xml:space="preserve"> </v>
      </c>
      <c r="I15" s="95" t="s">
        <v>24</v>
      </c>
      <c r="J15" s="15" t="str">
        <f>IF('Rekapitulace stavby'!AN11="","",'Rekapitulace stavby'!AN11)</f>
        <v/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95" t="s">
        <v>25</v>
      </c>
      <c r="I17" s="95" t="s">
        <v>22</v>
      </c>
      <c r="J17" s="15" t="str">
        <f>'Rekapitulace stavby'!AN13</f>
        <v/>
      </c>
      <c r="L17" s="33"/>
    </row>
    <row r="18" spans="2:12" s="1" customFormat="1" ht="18" customHeight="1">
      <c r="B18" s="33"/>
      <c r="E18" s="268" t="str">
        <f>'Rekapitulace stavby'!E14</f>
        <v xml:space="preserve"> </v>
      </c>
      <c r="F18" s="268"/>
      <c r="G18" s="268"/>
      <c r="H18" s="268"/>
      <c r="I18" s="95" t="s">
        <v>24</v>
      </c>
      <c r="J18" s="15" t="str">
        <f>'Rekapitulace stavby'!AN14</f>
        <v/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95" t="s">
        <v>26</v>
      </c>
      <c r="I20" s="95" t="s">
        <v>22</v>
      </c>
      <c r="J20" s="15" t="str">
        <f>IF('Rekapitulace stavby'!AN16="","",'Rekapitulace stavby'!AN16)</f>
        <v/>
      </c>
      <c r="L20" s="33"/>
    </row>
    <row r="21" spans="2:12" s="1" customFormat="1" ht="18" customHeight="1">
      <c r="B21" s="33"/>
      <c r="E21" s="15" t="str">
        <f>IF('Rekapitulace stavby'!E17="","",'Rekapitulace stavby'!E17)</f>
        <v xml:space="preserve"> </v>
      </c>
      <c r="I21" s="95" t="s">
        <v>24</v>
      </c>
      <c r="J21" s="15" t="str">
        <f>IF('Rekapitulace stavby'!AN17="","",'Rekapitulace stavby'!AN17)</f>
        <v/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95" t="s">
        <v>28</v>
      </c>
      <c r="I23" s="95" t="s">
        <v>22</v>
      </c>
      <c r="J23" s="15" t="str">
        <f>IF('Rekapitulace stavby'!AN19="","",'Rekapitulace stavby'!AN19)</f>
        <v/>
      </c>
      <c r="L23" s="33"/>
    </row>
    <row r="24" spans="2:12" s="1" customFormat="1" ht="18" customHeight="1">
      <c r="B24" s="33"/>
      <c r="E24" s="15" t="str">
        <f>IF('Rekapitulace stavby'!E20="","",'Rekapitulace stavby'!E20)</f>
        <v xml:space="preserve"> </v>
      </c>
      <c r="I24" s="95" t="s">
        <v>24</v>
      </c>
      <c r="J24" s="15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95" t="s">
        <v>29</v>
      </c>
      <c r="L26" s="33"/>
    </row>
    <row r="27" spans="2:12" s="6" customFormat="1" ht="16.5" customHeight="1">
      <c r="B27" s="97"/>
      <c r="E27" s="269" t="s">
        <v>1</v>
      </c>
      <c r="F27" s="269"/>
      <c r="G27" s="269"/>
      <c r="H27" s="269"/>
      <c r="L27" s="9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8" t="s">
        <v>30</v>
      </c>
      <c r="J30" s="99">
        <f>ROUND(J99,2)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100" t="s">
        <v>32</v>
      </c>
      <c r="I32" s="100" t="s">
        <v>31</v>
      </c>
      <c r="J32" s="100" t="s">
        <v>33</v>
      </c>
      <c r="L32" s="33"/>
    </row>
    <row r="33" spans="2:12" s="1" customFormat="1" ht="14.4" customHeight="1">
      <c r="B33" s="33"/>
      <c r="D33" s="95" t="s">
        <v>34</v>
      </c>
      <c r="E33" s="95" t="s">
        <v>35</v>
      </c>
      <c r="F33" s="101">
        <f>ROUND((SUM(BE99:BE386)),2)</f>
        <v>0</v>
      </c>
      <c r="I33" s="102">
        <v>0.21</v>
      </c>
      <c r="J33" s="101">
        <f>ROUND(((SUM(BE99:BE386))*I33),2)</f>
        <v>0</v>
      </c>
      <c r="L33" s="33"/>
    </row>
    <row r="34" spans="2:12" s="1" customFormat="1" ht="14.4" customHeight="1">
      <c r="B34" s="33"/>
      <c r="E34" s="95" t="s">
        <v>36</v>
      </c>
      <c r="F34" s="101">
        <f>ROUND((SUM(BF99:BF386)),2)</f>
        <v>0</v>
      </c>
      <c r="I34" s="102">
        <v>0.15</v>
      </c>
      <c r="J34" s="101">
        <f>ROUND(((SUM(BF99:BF386))*I34),2)</f>
        <v>0</v>
      </c>
      <c r="L34" s="33"/>
    </row>
    <row r="35" spans="2:12" s="1" customFormat="1" ht="14.4" customHeight="1" hidden="1">
      <c r="B35" s="33"/>
      <c r="E35" s="95" t="s">
        <v>37</v>
      </c>
      <c r="F35" s="101">
        <f>ROUND((SUM(BG99:BG386)),2)</f>
        <v>0</v>
      </c>
      <c r="I35" s="102">
        <v>0.21</v>
      </c>
      <c r="J35" s="101">
        <f>0</f>
        <v>0</v>
      </c>
      <c r="L35" s="33"/>
    </row>
    <row r="36" spans="2:12" s="1" customFormat="1" ht="14.4" customHeight="1" hidden="1">
      <c r="B36" s="33"/>
      <c r="E36" s="95" t="s">
        <v>38</v>
      </c>
      <c r="F36" s="101">
        <f>ROUND((SUM(BH99:BH386)),2)</f>
        <v>0</v>
      </c>
      <c r="I36" s="102">
        <v>0.15</v>
      </c>
      <c r="J36" s="101">
        <f>0</f>
        <v>0</v>
      </c>
      <c r="L36" s="33"/>
    </row>
    <row r="37" spans="2:12" s="1" customFormat="1" ht="14.4" customHeight="1" hidden="1">
      <c r="B37" s="33"/>
      <c r="E37" s="95" t="s">
        <v>39</v>
      </c>
      <c r="F37" s="101">
        <f>ROUND((SUM(BI99:BI386)),2)</f>
        <v>0</v>
      </c>
      <c r="I37" s="102">
        <v>0</v>
      </c>
      <c r="J37" s="101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103"/>
      <c r="D39" s="104" t="s">
        <v>40</v>
      </c>
      <c r="E39" s="105"/>
      <c r="F39" s="105"/>
      <c r="G39" s="106" t="s">
        <v>41</v>
      </c>
      <c r="H39" s="107" t="s">
        <v>42</v>
      </c>
      <c r="I39" s="105"/>
      <c r="J39" s="108">
        <f>SUM(J30:J37)</f>
        <v>0</v>
      </c>
      <c r="K39" s="109"/>
      <c r="L39" s="33"/>
    </row>
    <row r="40" spans="2:12" s="1" customFormat="1" ht="14.4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33"/>
    </row>
    <row r="44" spans="2:12" s="1" customFormat="1" ht="6.9" customHeigh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33"/>
    </row>
    <row r="45" spans="2:12" s="1" customFormat="1" ht="24.9" customHeight="1">
      <c r="B45" s="29"/>
      <c r="C45" s="21" t="s">
        <v>91</v>
      </c>
      <c r="D45" s="30"/>
      <c r="E45" s="30"/>
      <c r="F45" s="30"/>
      <c r="G45" s="30"/>
      <c r="H45" s="30"/>
      <c r="I45" s="30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3"/>
    </row>
    <row r="47" spans="2:12" s="1" customFormat="1" ht="12" customHeight="1">
      <c r="B47" s="29"/>
      <c r="C47" s="26" t="s">
        <v>14</v>
      </c>
      <c r="D47" s="30"/>
      <c r="E47" s="30"/>
      <c r="F47" s="30"/>
      <c r="G47" s="30"/>
      <c r="H47" s="30"/>
      <c r="I47" s="30"/>
      <c r="J47" s="30"/>
      <c r="K47" s="30"/>
      <c r="L47" s="33"/>
    </row>
    <row r="48" spans="2:12" s="1" customFormat="1" ht="16.5" customHeight="1">
      <c r="B48" s="29"/>
      <c r="C48" s="30"/>
      <c r="D48" s="30"/>
      <c r="E48" s="262" t="str">
        <f>E7</f>
        <v>TEPLOVOD -  DLOUHÁ UL.</v>
      </c>
      <c r="F48" s="263"/>
      <c r="G48" s="263"/>
      <c r="H48" s="263"/>
      <c r="I48" s="30"/>
      <c r="J48" s="30"/>
      <c r="K48" s="30"/>
      <c r="L48" s="33"/>
    </row>
    <row r="49" spans="2:12" s="1" customFormat="1" ht="12" customHeight="1">
      <c r="B49" s="29"/>
      <c r="C49" s="26" t="s">
        <v>90</v>
      </c>
      <c r="D49" s="30"/>
      <c r="E49" s="30"/>
      <c r="F49" s="30"/>
      <c r="G49" s="30"/>
      <c r="H49" s="30"/>
      <c r="I49" s="30"/>
      <c r="J49" s="30"/>
      <c r="K49" s="30"/>
      <c r="L49" s="33"/>
    </row>
    <row r="50" spans="2:12" s="1" customFormat="1" ht="16.5" customHeight="1">
      <c r="B50" s="29"/>
      <c r="C50" s="30"/>
      <c r="D50" s="30"/>
      <c r="E50" s="248" t="str">
        <f>E9</f>
        <v>SO 01 - Venkovní rozvody</v>
      </c>
      <c r="F50" s="227"/>
      <c r="G50" s="227"/>
      <c r="H50" s="227"/>
      <c r="I50" s="30"/>
      <c r="J50" s="30"/>
      <c r="K50" s="30"/>
      <c r="L50" s="33"/>
    </row>
    <row r="51" spans="2:12" s="1" customFormat="1" ht="6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3"/>
    </row>
    <row r="52" spans="2:12" s="1" customFormat="1" ht="12" customHeight="1">
      <c r="B52" s="29"/>
      <c r="C52" s="26" t="s">
        <v>17</v>
      </c>
      <c r="D52" s="30"/>
      <c r="E52" s="30"/>
      <c r="F52" s="24" t="str">
        <f>F12</f>
        <v>Lovosice</v>
      </c>
      <c r="G52" s="30"/>
      <c r="H52" s="30"/>
      <c r="I52" s="26" t="s">
        <v>19</v>
      </c>
      <c r="J52" s="50" t="str">
        <f>IF(J12="","",J12)</f>
        <v>28.2.2019</v>
      </c>
      <c r="K52" s="30"/>
      <c r="L52" s="33"/>
    </row>
    <row r="53" spans="2:12" s="1" customFormat="1" ht="6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3"/>
    </row>
    <row r="54" spans="2:12" s="1" customFormat="1" ht="13.65" customHeight="1">
      <c r="B54" s="29"/>
      <c r="C54" s="26" t="s">
        <v>21</v>
      </c>
      <c r="D54" s="30"/>
      <c r="E54" s="30"/>
      <c r="F54" s="24" t="str">
        <f>E15</f>
        <v xml:space="preserve"> </v>
      </c>
      <c r="G54" s="30"/>
      <c r="H54" s="30"/>
      <c r="I54" s="26" t="s">
        <v>26</v>
      </c>
      <c r="J54" s="27" t="str">
        <f>E21</f>
        <v xml:space="preserve"> </v>
      </c>
      <c r="K54" s="30"/>
      <c r="L54" s="33"/>
    </row>
    <row r="55" spans="2:12" s="1" customFormat="1" ht="13.65" customHeight="1">
      <c r="B55" s="29"/>
      <c r="C55" s="26" t="s">
        <v>25</v>
      </c>
      <c r="D55" s="30"/>
      <c r="E55" s="30"/>
      <c r="F55" s="24" t="str">
        <f>IF(E18="","",E18)</f>
        <v xml:space="preserve"> </v>
      </c>
      <c r="G55" s="30"/>
      <c r="H55" s="30"/>
      <c r="I55" s="26" t="s">
        <v>28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7" spans="2:12" s="1" customFormat="1" ht="29.25" customHeight="1">
      <c r="B57" s="29"/>
      <c r="C57" s="114" t="s">
        <v>92</v>
      </c>
      <c r="D57" s="115"/>
      <c r="E57" s="115"/>
      <c r="F57" s="115"/>
      <c r="G57" s="115"/>
      <c r="H57" s="115"/>
      <c r="I57" s="115"/>
      <c r="J57" s="116" t="s">
        <v>93</v>
      </c>
      <c r="K57" s="115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3"/>
    </row>
    <row r="59" spans="2:47" s="1" customFormat="1" ht="22.95" customHeight="1">
      <c r="B59" s="29"/>
      <c r="C59" s="117" t="s">
        <v>94</v>
      </c>
      <c r="D59" s="30"/>
      <c r="E59" s="30"/>
      <c r="F59" s="30"/>
      <c r="G59" s="30"/>
      <c r="H59" s="30"/>
      <c r="I59" s="30"/>
      <c r="J59" s="69">
        <f>J99</f>
        <v>0</v>
      </c>
      <c r="K59" s="30"/>
      <c r="L59" s="33"/>
      <c r="AU59" s="15" t="s">
        <v>95</v>
      </c>
    </row>
    <row r="60" spans="2:12" s="7" customFormat="1" ht="24.9" customHeight="1">
      <c r="B60" s="118"/>
      <c r="C60" s="119"/>
      <c r="D60" s="120" t="s">
        <v>96</v>
      </c>
      <c r="E60" s="121"/>
      <c r="F60" s="121"/>
      <c r="G60" s="121"/>
      <c r="H60" s="121"/>
      <c r="I60" s="121"/>
      <c r="J60" s="122">
        <f>J100</f>
        <v>0</v>
      </c>
      <c r="K60" s="119"/>
      <c r="L60" s="123"/>
    </row>
    <row r="61" spans="2:12" s="8" customFormat="1" ht="19.95" customHeight="1">
      <c r="B61" s="124"/>
      <c r="C61" s="125"/>
      <c r="D61" s="126"/>
      <c r="E61" s="127"/>
      <c r="F61" s="127"/>
      <c r="G61" s="127"/>
      <c r="H61" s="127"/>
      <c r="I61" s="127"/>
      <c r="J61" s="128"/>
      <c r="K61" s="125"/>
      <c r="L61" s="129"/>
    </row>
    <row r="62" spans="2:12" s="8" customFormat="1" ht="19.95" customHeight="1">
      <c r="B62" s="124"/>
      <c r="C62" s="125"/>
      <c r="D62" s="126"/>
      <c r="E62" s="127"/>
      <c r="F62" s="127"/>
      <c r="G62" s="127"/>
      <c r="H62" s="127"/>
      <c r="I62" s="127"/>
      <c r="J62" s="128"/>
      <c r="K62" s="125"/>
      <c r="L62" s="129"/>
    </row>
    <row r="63" spans="2:12" s="7" customFormat="1" ht="24.9" customHeight="1">
      <c r="B63" s="118"/>
      <c r="C63" s="119"/>
      <c r="D63" s="120" t="s">
        <v>97</v>
      </c>
      <c r="E63" s="121"/>
      <c r="F63" s="121"/>
      <c r="G63" s="121"/>
      <c r="H63" s="121"/>
      <c r="I63" s="121"/>
      <c r="J63" s="122">
        <f>J162</f>
        <v>0</v>
      </c>
      <c r="K63" s="119"/>
      <c r="L63" s="123"/>
    </row>
    <row r="64" spans="2:12" s="7" customFormat="1" ht="24.9" customHeight="1">
      <c r="B64" s="118"/>
      <c r="C64" s="119"/>
      <c r="D64" s="120" t="s">
        <v>98</v>
      </c>
      <c r="E64" s="121"/>
      <c r="F64" s="121"/>
      <c r="G64" s="121"/>
      <c r="H64" s="121"/>
      <c r="I64" s="121"/>
      <c r="J64" s="122">
        <f>J172</f>
        <v>0</v>
      </c>
      <c r="K64" s="119"/>
      <c r="L64" s="123"/>
    </row>
    <row r="65" spans="2:12" s="7" customFormat="1" ht="24.9" customHeight="1">
      <c r="B65" s="118"/>
      <c r="C65" s="119"/>
      <c r="D65" s="120" t="s">
        <v>99</v>
      </c>
      <c r="E65" s="121"/>
      <c r="F65" s="121"/>
      <c r="G65" s="121"/>
      <c r="H65" s="121"/>
      <c r="I65" s="121"/>
      <c r="J65" s="122">
        <f>J177</f>
        <v>0</v>
      </c>
      <c r="K65" s="119"/>
      <c r="L65" s="123"/>
    </row>
    <row r="66" spans="2:12" s="7" customFormat="1" ht="24.9" customHeight="1">
      <c r="B66" s="118"/>
      <c r="C66" s="119"/>
      <c r="D66" s="120" t="s">
        <v>100</v>
      </c>
      <c r="E66" s="121"/>
      <c r="F66" s="121"/>
      <c r="G66" s="121"/>
      <c r="H66" s="121"/>
      <c r="I66" s="121"/>
      <c r="J66" s="122">
        <f>J261</f>
        <v>0</v>
      </c>
      <c r="K66" s="119"/>
      <c r="L66" s="123"/>
    </row>
    <row r="67" spans="2:12" s="7" customFormat="1" ht="24.9" customHeight="1">
      <c r="B67" s="118"/>
      <c r="C67" s="119"/>
      <c r="D67" s="120" t="s">
        <v>101</v>
      </c>
      <c r="E67" s="121"/>
      <c r="F67" s="121"/>
      <c r="G67" s="121"/>
      <c r="H67" s="121"/>
      <c r="I67" s="121"/>
      <c r="J67" s="122">
        <f>J284</f>
        <v>0</v>
      </c>
      <c r="K67" s="119"/>
      <c r="L67" s="123"/>
    </row>
    <row r="68" spans="2:12" s="7" customFormat="1" ht="24.9" customHeight="1">
      <c r="B68" s="118"/>
      <c r="C68" s="119"/>
      <c r="D68" s="120" t="s">
        <v>102</v>
      </c>
      <c r="E68" s="121"/>
      <c r="F68" s="121"/>
      <c r="G68" s="121"/>
      <c r="H68" s="121"/>
      <c r="I68" s="121"/>
      <c r="J68" s="122">
        <f>J309</f>
        <v>0</v>
      </c>
      <c r="K68" s="119"/>
      <c r="L68" s="123"/>
    </row>
    <row r="69" spans="2:12" s="8" customFormat="1" ht="19.95" customHeight="1">
      <c r="B69" s="124"/>
      <c r="C69" s="125"/>
      <c r="D69" s="126" t="s">
        <v>103</v>
      </c>
      <c r="E69" s="127"/>
      <c r="F69" s="127"/>
      <c r="G69" s="127"/>
      <c r="H69" s="127"/>
      <c r="I69" s="127"/>
      <c r="J69" s="128">
        <f>J310</f>
        <v>0</v>
      </c>
      <c r="K69" s="125"/>
      <c r="L69" s="129"/>
    </row>
    <row r="70" spans="2:12" s="8" customFormat="1" ht="19.95" customHeight="1">
      <c r="B70" s="124"/>
      <c r="C70" s="125"/>
      <c r="D70" s="126" t="s">
        <v>104</v>
      </c>
      <c r="E70" s="127"/>
      <c r="F70" s="127"/>
      <c r="G70" s="127"/>
      <c r="H70" s="127"/>
      <c r="I70" s="127"/>
      <c r="J70" s="128">
        <f>J313</f>
        <v>0</v>
      </c>
      <c r="K70" s="125"/>
      <c r="L70" s="129"/>
    </row>
    <row r="71" spans="2:12" s="7" customFormat="1" ht="24.9" customHeight="1">
      <c r="B71" s="118"/>
      <c r="C71" s="119"/>
      <c r="D71" s="120" t="s">
        <v>105</v>
      </c>
      <c r="E71" s="121"/>
      <c r="F71" s="121"/>
      <c r="G71" s="121"/>
      <c r="H71" s="121"/>
      <c r="I71" s="121"/>
      <c r="J71" s="122">
        <f>J325</f>
        <v>0</v>
      </c>
      <c r="K71" s="119"/>
      <c r="L71" s="123"/>
    </row>
    <row r="72" spans="2:12" s="7" customFormat="1" ht="24.9" customHeight="1">
      <c r="B72" s="118"/>
      <c r="C72" s="119"/>
      <c r="D72" s="120" t="s">
        <v>106</v>
      </c>
      <c r="E72" s="121"/>
      <c r="F72" s="121"/>
      <c r="G72" s="121"/>
      <c r="H72" s="121"/>
      <c r="I72" s="121"/>
      <c r="J72" s="122">
        <f>J332</f>
        <v>0</v>
      </c>
      <c r="K72" s="119"/>
      <c r="L72" s="123"/>
    </row>
    <row r="73" spans="2:12" s="7" customFormat="1" ht="24.9" customHeight="1">
      <c r="B73" s="118"/>
      <c r="C73" s="119"/>
      <c r="D73" s="120" t="s">
        <v>107</v>
      </c>
      <c r="E73" s="121"/>
      <c r="F73" s="121"/>
      <c r="G73" s="121"/>
      <c r="H73" s="121"/>
      <c r="I73" s="121"/>
      <c r="J73" s="122">
        <f>J363</f>
        <v>0</v>
      </c>
      <c r="K73" s="119"/>
      <c r="L73" s="123"/>
    </row>
    <row r="74" spans="2:12" s="8" customFormat="1" ht="19.95" customHeight="1">
      <c r="B74" s="124"/>
      <c r="C74" s="125"/>
      <c r="D74" s="126" t="s">
        <v>108</v>
      </c>
      <c r="E74" s="127"/>
      <c r="F74" s="127"/>
      <c r="G74" s="127"/>
      <c r="H74" s="127"/>
      <c r="I74" s="127"/>
      <c r="J74" s="128">
        <f>J364</f>
        <v>0</v>
      </c>
      <c r="K74" s="125"/>
      <c r="L74" s="129"/>
    </row>
    <row r="75" spans="2:12" s="7" customFormat="1" ht="24.9" customHeight="1">
      <c r="B75" s="118"/>
      <c r="C75" s="119"/>
      <c r="D75" s="120" t="s">
        <v>109</v>
      </c>
      <c r="E75" s="121"/>
      <c r="F75" s="121"/>
      <c r="G75" s="121"/>
      <c r="H75" s="121"/>
      <c r="I75" s="121"/>
      <c r="J75" s="122">
        <f>J366</f>
        <v>0</v>
      </c>
      <c r="K75" s="119"/>
      <c r="L75" s="123"/>
    </row>
    <row r="76" spans="2:12" s="7" customFormat="1" ht="24.9" customHeight="1">
      <c r="B76" s="118"/>
      <c r="C76" s="119"/>
      <c r="D76" s="120" t="s">
        <v>110</v>
      </c>
      <c r="E76" s="121"/>
      <c r="F76" s="121"/>
      <c r="G76" s="121"/>
      <c r="H76" s="121"/>
      <c r="I76" s="121"/>
      <c r="J76" s="122">
        <f>J370</f>
        <v>0</v>
      </c>
      <c r="K76" s="119"/>
      <c r="L76" s="123"/>
    </row>
    <row r="77" spans="2:12" s="7" customFormat="1" ht="24.9" customHeight="1">
      <c r="B77" s="118"/>
      <c r="C77" s="119"/>
      <c r="D77" s="120" t="s">
        <v>111</v>
      </c>
      <c r="E77" s="121"/>
      <c r="F77" s="121"/>
      <c r="G77" s="121"/>
      <c r="H77" s="121"/>
      <c r="I77" s="121"/>
      <c r="J77" s="122">
        <f>J374</f>
        <v>0</v>
      </c>
      <c r="K77" s="119"/>
      <c r="L77" s="123"/>
    </row>
    <row r="78" spans="2:12" s="8" customFormat="1" ht="19.95" customHeight="1">
      <c r="B78" s="124"/>
      <c r="C78" s="125"/>
      <c r="D78" s="126"/>
      <c r="E78" s="127"/>
      <c r="F78" s="127"/>
      <c r="G78" s="127"/>
      <c r="H78" s="127"/>
      <c r="I78" s="127"/>
      <c r="J78" s="128">
        <f>J381</f>
        <v>0</v>
      </c>
      <c r="K78" s="125"/>
      <c r="L78" s="129"/>
    </row>
    <row r="79" spans="2:12" s="8" customFormat="1" ht="19.95" customHeight="1">
      <c r="B79" s="124"/>
      <c r="C79" s="125"/>
      <c r="D79" s="126"/>
      <c r="E79" s="127"/>
      <c r="F79" s="127"/>
      <c r="G79" s="127"/>
      <c r="H79" s="127"/>
      <c r="I79" s="127"/>
      <c r="J79" s="128">
        <f>J383</f>
        <v>0</v>
      </c>
      <c r="K79" s="125"/>
      <c r="L79" s="129"/>
    </row>
    <row r="80" spans="2:12" s="1" customFormat="1" ht="21.7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3"/>
    </row>
    <row r="81" spans="2:12" s="1" customFormat="1" ht="6.9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33"/>
    </row>
    <row r="85" spans="2:12" s="1" customFormat="1" ht="6.9" customHeight="1"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33"/>
    </row>
    <row r="86" spans="2:12" s="1" customFormat="1" ht="24.9" customHeight="1">
      <c r="B86" s="29"/>
      <c r="C86" s="21" t="s">
        <v>112</v>
      </c>
      <c r="D86" s="30"/>
      <c r="E86" s="30"/>
      <c r="F86" s="30"/>
      <c r="G86" s="30"/>
      <c r="H86" s="30"/>
      <c r="I86" s="30"/>
      <c r="J86" s="30"/>
      <c r="K86" s="30"/>
      <c r="L86" s="33"/>
    </row>
    <row r="87" spans="2:12" s="1" customFormat="1" ht="6.9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3"/>
    </row>
    <row r="88" spans="2:12" s="1" customFormat="1" ht="12" customHeight="1">
      <c r="B88" s="29"/>
      <c r="C88" s="26" t="s">
        <v>14</v>
      </c>
      <c r="D88" s="30"/>
      <c r="E88" s="30"/>
      <c r="F88" s="30"/>
      <c r="G88" s="30"/>
      <c r="H88" s="30"/>
      <c r="I88" s="30"/>
      <c r="J88" s="30"/>
      <c r="K88" s="30"/>
      <c r="L88" s="33"/>
    </row>
    <row r="89" spans="2:12" s="1" customFormat="1" ht="16.5" customHeight="1">
      <c r="B89" s="29"/>
      <c r="C89" s="30"/>
      <c r="D89" s="30"/>
      <c r="E89" s="262" t="str">
        <f>E7</f>
        <v>TEPLOVOD -  DLOUHÁ UL.</v>
      </c>
      <c r="F89" s="263"/>
      <c r="G89" s="263"/>
      <c r="H89" s="263"/>
      <c r="I89" s="30"/>
      <c r="J89" s="30"/>
      <c r="K89" s="30"/>
      <c r="L89" s="33"/>
    </row>
    <row r="90" spans="2:12" s="1" customFormat="1" ht="12" customHeight="1">
      <c r="B90" s="29"/>
      <c r="C90" s="26" t="s">
        <v>90</v>
      </c>
      <c r="D90" s="30"/>
      <c r="E90" s="30"/>
      <c r="F90" s="30"/>
      <c r="G90" s="30"/>
      <c r="H90" s="30"/>
      <c r="I90" s="30"/>
      <c r="J90" s="30"/>
      <c r="K90" s="30"/>
      <c r="L90" s="33"/>
    </row>
    <row r="91" spans="2:12" s="1" customFormat="1" ht="16.5" customHeight="1">
      <c r="B91" s="29"/>
      <c r="C91" s="30"/>
      <c r="D91" s="30"/>
      <c r="E91" s="248" t="str">
        <f>E9</f>
        <v>SO 01 - Venkovní rozvody</v>
      </c>
      <c r="F91" s="227"/>
      <c r="G91" s="227"/>
      <c r="H91" s="227"/>
      <c r="I91" s="30"/>
      <c r="J91" s="30"/>
      <c r="K91" s="30"/>
      <c r="L91" s="33"/>
    </row>
    <row r="92" spans="2:12" s="1" customFormat="1" ht="6.9" customHeight="1"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3"/>
    </row>
    <row r="93" spans="2:12" s="1" customFormat="1" ht="12" customHeight="1">
      <c r="B93" s="29"/>
      <c r="C93" s="26" t="s">
        <v>17</v>
      </c>
      <c r="D93" s="30"/>
      <c r="E93" s="30"/>
      <c r="F93" s="24" t="str">
        <f>F12</f>
        <v>Lovosice</v>
      </c>
      <c r="G93" s="30"/>
      <c r="H93" s="30"/>
      <c r="I93" s="26" t="s">
        <v>19</v>
      </c>
      <c r="J93" s="50" t="str">
        <f>IF(J12="","",J12)</f>
        <v>28.2.2019</v>
      </c>
      <c r="K93" s="30"/>
      <c r="L93" s="33"/>
    </row>
    <row r="94" spans="2:12" s="1" customFormat="1" ht="6.9" customHeight="1"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3"/>
    </row>
    <row r="95" spans="2:12" s="1" customFormat="1" ht="13.65" customHeight="1">
      <c r="B95" s="29"/>
      <c r="C95" s="26" t="s">
        <v>21</v>
      </c>
      <c r="D95" s="30"/>
      <c r="E95" s="30"/>
      <c r="F95" s="24" t="str">
        <f>E15</f>
        <v xml:space="preserve"> </v>
      </c>
      <c r="G95" s="30"/>
      <c r="H95" s="30"/>
      <c r="I95" s="26" t="s">
        <v>26</v>
      </c>
      <c r="J95" s="27" t="str">
        <f>E21</f>
        <v xml:space="preserve"> </v>
      </c>
      <c r="K95" s="30"/>
      <c r="L95" s="33"/>
    </row>
    <row r="96" spans="2:12" s="1" customFormat="1" ht="13.65" customHeight="1">
      <c r="B96" s="29"/>
      <c r="C96" s="26" t="s">
        <v>25</v>
      </c>
      <c r="D96" s="30"/>
      <c r="E96" s="30"/>
      <c r="F96" s="24" t="str">
        <f>IF(E18="","",E18)</f>
        <v xml:space="preserve"> </v>
      </c>
      <c r="G96" s="30"/>
      <c r="H96" s="30"/>
      <c r="I96" s="26" t="s">
        <v>28</v>
      </c>
      <c r="J96" s="27" t="str">
        <f>E24</f>
        <v xml:space="preserve"> </v>
      </c>
      <c r="K96" s="30"/>
      <c r="L96" s="33"/>
    </row>
    <row r="97" spans="2:12" s="1" customFormat="1" ht="10.35" customHeight="1"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3"/>
    </row>
    <row r="98" spans="2:20" s="9" customFormat="1" ht="29.25" customHeight="1">
      <c r="B98" s="130"/>
      <c r="C98" s="131" t="s">
        <v>113</v>
      </c>
      <c r="D98" s="132" t="s">
        <v>49</v>
      </c>
      <c r="E98" s="132" t="s">
        <v>45</v>
      </c>
      <c r="F98" s="132" t="s">
        <v>46</v>
      </c>
      <c r="G98" s="132" t="s">
        <v>114</v>
      </c>
      <c r="H98" s="132" t="s">
        <v>115</v>
      </c>
      <c r="I98" s="132" t="s">
        <v>116</v>
      </c>
      <c r="J98" s="132" t="s">
        <v>93</v>
      </c>
      <c r="K98" s="133" t="s">
        <v>117</v>
      </c>
      <c r="L98" s="134"/>
      <c r="M98" s="60" t="s">
        <v>1</v>
      </c>
      <c r="N98" s="61" t="s">
        <v>34</v>
      </c>
      <c r="O98" s="61" t="s">
        <v>118</v>
      </c>
      <c r="P98" s="61" t="s">
        <v>119</v>
      </c>
      <c r="Q98" s="61" t="s">
        <v>120</v>
      </c>
      <c r="R98" s="61" t="s">
        <v>121</v>
      </c>
      <c r="S98" s="61" t="s">
        <v>122</v>
      </c>
      <c r="T98" s="62" t="s">
        <v>123</v>
      </c>
    </row>
    <row r="99" spans="2:63" s="1" customFormat="1" ht="22.95" customHeight="1">
      <c r="B99" s="29"/>
      <c r="C99" s="67" t="s">
        <v>124</v>
      </c>
      <c r="D99" s="30"/>
      <c r="E99" s="30"/>
      <c r="F99" s="30"/>
      <c r="G99" s="30"/>
      <c r="H99" s="30"/>
      <c r="I99" s="30"/>
      <c r="J99" s="135">
        <f>BK99</f>
        <v>0</v>
      </c>
      <c r="K99" s="30"/>
      <c r="L99" s="33"/>
      <c r="M99" s="63"/>
      <c r="N99" s="64"/>
      <c r="O99" s="64"/>
      <c r="P99" s="136">
        <f>P100+P162+P172+P177+P261+P284+P309+P325+P332+P363+P366+P370+P374</f>
        <v>369.169</v>
      </c>
      <c r="Q99" s="64"/>
      <c r="R99" s="136">
        <f>R100+R162+R172+R177+R261+R284+R309+R325+R332+R363+R366+R370+R374</f>
        <v>0.8673299999999999</v>
      </c>
      <c r="S99" s="64"/>
      <c r="T99" s="137">
        <f>T100+T162+T172+T177+T261+T284+T309+T325+T332+T363+T366+T370+T374</f>
        <v>0</v>
      </c>
      <c r="AT99" s="15" t="s">
        <v>63</v>
      </c>
      <c r="AU99" s="15" t="s">
        <v>95</v>
      </c>
      <c r="BK99" s="138">
        <f>BK100+BK162+BK172+BK177+BK261+BK284+BK309+BK325+BK332+BK363+BK366+BK370+BK374</f>
        <v>0</v>
      </c>
    </row>
    <row r="100" spans="2:63" s="10" customFormat="1" ht="25.95" customHeight="1">
      <c r="B100" s="139"/>
      <c r="C100" s="140"/>
      <c r="D100" s="141" t="s">
        <v>63</v>
      </c>
      <c r="E100" s="142" t="s">
        <v>71</v>
      </c>
      <c r="F100" s="142" t="s">
        <v>125</v>
      </c>
      <c r="G100" s="140"/>
      <c r="H100" s="140"/>
      <c r="I100" s="140"/>
      <c r="J100" s="143">
        <f>BK100</f>
        <v>0</v>
      </c>
      <c r="K100" s="140"/>
      <c r="L100" s="144"/>
      <c r="M100" s="145"/>
      <c r="N100" s="146"/>
      <c r="O100" s="146"/>
      <c r="P100" s="147">
        <f>P101+SUM(P102:P159)+P161</f>
        <v>14.566</v>
      </c>
      <c r="Q100" s="146"/>
      <c r="R100" s="147">
        <f>R101+SUM(R102:R159)+R161</f>
        <v>0.0225</v>
      </c>
      <c r="S100" s="146"/>
      <c r="T100" s="148">
        <f>T101+SUM(T102:T159)+T161</f>
        <v>0</v>
      </c>
      <c r="AR100" s="149" t="s">
        <v>71</v>
      </c>
      <c r="AT100" s="150" t="s">
        <v>63</v>
      </c>
      <c r="AU100" s="150" t="s">
        <v>64</v>
      </c>
      <c r="AY100" s="149" t="s">
        <v>126</v>
      </c>
      <c r="BK100" s="151">
        <f>BK101+SUM(BK102:BK159)+BK161</f>
        <v>0</v>
      </c>
    </row>
    <row r="101" spans="2:65" s="1" customFormat="1" ht="16.5" customHeight="1">
      <c r="B101" s="29"/>
      <c r="C101" s="152" t="s">
        <v>71</v>
      </c>
      <c r="D101" s="152" t="s">
        <v>127</v>
      </c>
      <c r="E101" s="153" t="s">
        <v>128</v>
      </c>
      <c r="F101" s="154" t="s">
        <v>129</v>
      </c>
      <c r="G101" s="155" t="s">
        <v>130</v>
      </c>
      <c r="H101" s="156">
        <v>2</v>
      </c>
      <c r="I101" s="157"/>
      <c r="J101" s="157">
        <f>ROUND(I101*H101,2)</f>
        <v>0</v>
      </c>
      <c r="K101" s="154" t="s">
        <v>131</v>
      </c>
      <c r="L101" s="33"/>
      <c r="M101" s="55" t="s">
        <v>1</v>
      </c>
      <c r="N101" s="158" t="s">
        <v>35</v>
      </c>
      <c r="O101" s="159">
        <v>2.202</v>
      </c>
      <c r="P101" s="159">
        <f>O101*H101</f>
        <v>4.404</v>
      </c>
      <c r="Q101" s="159">
        <v>0</v>
      </c>
      <c r="R101" s="159">
        <f>Q101*H101</f>
        <v>0</v>
      </c>
      <c r="S101" s="159">
        <v>0</v>
      </c>
      <c r="T101" s="160">
        <f>S101*H101</f>
        <v>0</v>
      </c>
      <c r="AR101" s="15" t="s">
        <v>132</v>
      </c>
      <c r="AT101" s="15" t="s">
        <v>127</v>
      </c>
      <c r="AU101" s="15" t="s">
        <v>71</v>
      </c>
      <c r="AY101" s="15" t="s">
        <v>126</v>
      </c>
      <c r="BE101" s="161">
        <f>IF(N101="základní",J101,0)</f>
        <v>0</v>
      </c>
      <c r="BF101" s="161">
        <f>IF(N101="snížená",J101,0)</f>
        <v>0</v>
      </c>
      <c r="BG101" s="161">
        <f>IF(N101="zákl. přenesená",J101,0)</f>
        <v>0</v>
      </c>
      <c r="BH101" s="161">
        <f>IF(N101="sníž. přenesená",J101,0)</f>
        <v>0</v>
      </c>
      <c r="BI101" s="161">
        <f>IF(N101="nulová",J101,0)</f>
        <v>0</v>
      </c>
      <c r="BJ101" s="15" t="s">
        <v>71</v>
      </c>
      <c r="BK101" s="161">
        <f>ROUND(I101*H101,2)</f>
        <v>0</v>
      </c>
      <c r="BL101" s="15" t="s">
        <v>132</v>
      </c>
      <c r="BM101" s="15" t="s">
        <v>133</v>
      </c>
    </row>
    <row r="102" spans="2:65" s="1" customFormat="1" ht="16.5" customHeight="1">
      <c r="B102" s="29"/>
      <c r="C102" s="152" t="s">
        <v>73</v>
      </c>
      <c r="D102" s="152" t="s">
        <v>127</v>
      </c>
      <c r="E102" s="153" t="s">
        <v>134</v>
      </c>
      <c r="F102" s="154" t="s">
        <v>135</v>
      </c>
      <c r="G102" s="155" t="s">
        <v>136</v>
      </c>
      <c r="H102" s="156">
        <v>264.4</v>
      </c>
      <c r="I102" s="157"/>
      <c r="J102" s="157">
        <f>ROUND(I102*H102,2)</f>
        <v>0</v>
      </c>
      <c r="K102" s="154" t="s">
        <v>1</v>
      </c>
      <c r="L102" s="33"/>
      <c r="M102" s="55" t="s">
        <v>1</v>
      </c>
      <c r="N102" s="158" t="s">
        <v>35</v>
      </c>
      <c r="O102" s="159">
        <v>0</v>
      </c>
      <c r="P102" s="159">
        <f>O102*H102</f>
        <v>0</v>
      </c>
      <c r="Q102" s="159">
        <v>0</v>
      </c>
      <c r="R102" s="159">
        <f>Q102*H102</f>
        <v>0</v>
      </c>
      <c r="S102" s="159">
        <v>0</v>
      </c>
      <c r="T102" s="160">
        <f>S102*H102</f>
        <v>0</v>
      </c>
      <c r="AR102" s="15" t="s">
        <v>132</v>
      </c>
      <c r="AT102" s="15" t="s">
        <v>127</v>
      </c>
      <c r="AU102" s="15" t="s">
        <v>71</v>
      </c>
      <c r="AY102" s="15" t="s">
        <v>126</v>
      </c>
      <c r="BE102" s="161">
        <f>IF(N102="základní",J102,0)</f>
        <v>0</v>
      </c>
      <c r="BF102" s="161">
        <f>IF(N102="snížená",J102,0)</f>
        <v>0</v>
      </c>
      <c r="BG102" s="161">
        <f>IF(N102="zákl. přenesená",J102,0)</f>
        <v>0</v>
      </c>
      <c r="BH102" s="161">
        <f>IF(N102="sníž. přenesená",J102,0)</f>
        <v>0</v>
      </c>
      <c r="BI102" s="161">
        <f>IF(N102="nulová",J102,0)</f>
        <v>0</v>
      </c>
      <c r="BJ102" s="15" t="s">
        <v>71</v>
      </c>
      <c r="BK102" s="161">
        <f>ROUND(I102*H102,2)</f>
        <v>0</v>
      </c>
      <c r="BL102" s="15" t="s">
        <v>132</v>
      </c>
      <c r="BM102" s="15" t="s">
        <v>73</v>
      </c>
    </row>
    <row r="103" spans="2:51" s="11" customFormat="1" ht="12">
      <c r="B103" s="162"/>
      <c r="C103" s="163"/>
      <c r="D103" s="164" t="s">
        <v>137</v>
      </c>
      <c r="E103" s="165" t="s">
        <v>1</v>
      </c>
      <c r="F103" s="166" t="s">
        <v>138</v>
      </c>
      <c r="G103" s="163"/>
      <c r="H103" s="167">
        <v>246.4</v>
      </c>
      <c r="I103" s="163"/>
      <c r="J103" s="163"/>
      <c r="K103" s="163"/>
      <c r="L103" s="168"/>
      <c r="M103" s="169"/>
      <c r="N103" s="170"/>
      <c r="O103" s="170"/>
      <c r="P103" s="170"/>
      <c r="Q103" s="170"/>
      <c r="R103" s="170"/>
      <c r="S103" s="170"/>
      <c r="T103" s="171"/>
      <c r="AT103" s="172" t="s">
        <v>137</v>
      </c>
      <c r="AU103" s="172" t="s">
        <v>71</v>
      </c>
      <c r="AV103" s="11" t="s">
        <v>73</v>
      </c>
      <c r="AW103" s="11" t="s">
        <v>27</v>
      </c>
      <c r="AX103" s="11" t="s">
        <v>64</v>
      </c>
      <c r="AY103" s="172" t="s">
        <v>126</v>
      </c>
    </row>
    <row r="104" spans="2:51" s="11" customFormat="1" ht="12">
      <c r="B104" s="162"/>
      <c r="C104" s="163"/>
      <c r="D104" s="164" t="s">
        <v>137</v>
      </c>
      <c r="E104" s="165" t="s">
        <v>1</v>
      </c>
      <c r="F104" s="166" t="s">
        <v>139</v>
      </c>
      <c r="G104" s="163"/>
      <c r="H104" s="167">
        <v>18</v>
      </c>
      <c r="I104" s="163"/>
      <c r="J104" s="163"/>
      <c r="K104" s="163"/>
      <c r="L104" s="168"/>
      <c r="M104" s="169"/>
      <c r="N104" s="170"/>
      <c r="O104" s="170"/>
      <c r="P104" s="170"/>
      <c r="Q104" s="170"/>
      <c r="R104" s="170"/>
      <c r="S104" s="170"/>
      <c r="T104" s="171"/>
      <c r="AT104" s="172" t="s">
        <v>137</v>
      </c>
      <c r="AU104" s="172" t="s">
        <v>71</v>
      </c>
      <c r="AV104" s="11" t="s">
        <v>73</v>
      </c>
      <c r="AW104" s="11" t="s">
        <v>27</v>
      </c>
      <c r="AX104" s="11" t="s">
        <v>64</v>
      </c>
      <c r="AY104" s="172" t="s">
        <v>126</v>
      </c>
    </row>
    <row r="105" spans="2:51" s="12" customFormat="1" ht="12">
      <c r="B105" s="173"/>
      <c r="C105" s="174"/>
      <c r="D105" s="164" t="s">
        <v>137</v>
      </c>
      <c r="E105" s="175" t="s">
        <v>1</v>
      </c>
      <c r="F105" s="176" t="s">
        <v>140</v>
      </c>
      <c r="G105" s="174"/>
      <c r="H105" s="177">
        <v>264.4</v>
      </c>
      <c r="I105" s="174"/>
      <c r="J105" s="174"/>
      <c r="K105" s="174"/>
      <c r="L105" s="178"/>
      <c r="M105" s="179"/>
      <c r="N105" s="180"/>
      <c r="O105" s="180"/>
      <c r="P105" s="180"/>
      <c r="Q105" s="180"/>
      <c r="R105" s="180"/>
      <c r="S105" s="180"/>
      <c r="T105" s="181"/>
      <c r="AT105" s="182" t="s">
        <v>137</v>
      </c>
      <c r="AU105" s="182" t="s">
        <v>71</v>
      </c>
      <c r="AV105" s="12" t="s">
        <v>132</v>
      </c>
      <c r="AW105" s="12" t="s">
        <v>27</v>
      </c>
      <c r="AX105" s="12" t="s">
        <v>71</v>
      </c>
      <c r="AY105" s="182" t="s">
        <v>126</v>
      </c>
    </row>
    <row r="106" spans="2:65" s="1" customFormat="1" ht="16.5" customHeight="1">
      <c r="B106" s="29"/>
      <c r="C106" s="152" t="s">
        <v>141</v>
      </c>
      <c r="D106" s="152" t="s">
        <v>127</v>
      </c>
      <c r="E106" s="153" t="s">
        <v>142</v>
      </c>
      <c r="F106" s="154" t="s">
        <v>143</v>
      </c>
      <c r="G106" s="155" t="s">
        <v>136</v>
      </c>
      <c r="H106" s="156">
        <v>10</v>
      </c>
      <c r="I106" s="157"/>
      <c r="J106" s="157">
        <f>ROUND(I106*H106,2)</f>
        <v>0</v>
      </c>
      <c r="K106" s="154" t="s">
        <v>1</v>
      </c>
      <c r="L106" s="33"/>
      <c r="M106" s="55" t="s">
        <v>1</v>
      </c>
      <c r="N106" s="158" t="s">
        <v>35</v>
      </c>
      <c r="O106" s="159">
        <v>0</v>
      </c>
      <c r="P106" s="159">
        <f>O106*H106</f>
        <v>0</v>
      </c>
      <c r="Q106" s="159">
        <v>0</v>
      </c>
      <c r="R106" s="159">
        <f>Q106*H106</f>
        <v>0</v>
      </c>
      <c r="S106" s="159">
        <v>0</v>
      </c>
      <c r="T106" s="160">
        <f>S106*H106</f>
        <v>0</v>
      </c>
      <c r="AR106" s="15" t="s">
        <v>132</v>
      </c>
      <c r="AT106" s="15" t="s">
        <v>127</v>
      </c>
      <c r="AU106" s="15" t="s">
        <v>71</v>
      </c>
      <c r="AY106" s="15" t="s">
        <v>126</v>
      </c>
      <c r="BE106" s="161">
        <f>IF(N106="základní",J106,0)</f>
        <v>0</v>
      </c>
      <c r="BF106" s="161">
        <f>IF(N106="snížená",J106,0)</f>
        <v>0</v>
      </c>
      <c r="BG106" s="161">
        <f>IF(N106="zákl. přenesená",J106,0)</f>
        <v>0</v>
      </c>
      <c r="BH106" s="161">
        <f>IF(N106="sníž. přenesená",J106,0)</f>
        <v>0</v>
      </c>
      <c r="BI106" s="161">
        <f>IF(N106="nulová",J106,0)</f>
        <v>0</v>
      </c>
      <c r="BJ106" s="15" t="s">
        <v>71</v>
      </c>
      <c r="BK106" s="161">
        <f>ROUND(I106*H106,2)</f>
        <v>0</v>
      </c>
      <c r="BL106" s="15" t="s">
        <v>132</v>
      </c>
      <c r="BM106" s="15" t="s">
        <v>132</v>
      </c>
    </row>
    <row r="107" spans="2:51" s="11" customFormat="1" ht="12">
      <c r="B107" s="162"/>
      <c r="C107" s="163"/>
      <c r="D107" s="164" t="s">
        <v>137</v>
      </c>
      <c r="E107" s="165" t="s">
        <v>1</v>
      </c>
      <c r="F107" s="166" t="s">
        <v>144</v>
      </c>
      <c r="G107" s="163"/>
      <c r="H107" s="167">
        <v>10</v>
      </c>
      <c r="I107" s="163"/>
      <c r="J107" s="163"/>
      <c r="K107" s="163"/>
      <c r="L107" s="168"/>
      <c r="M107" s="169"/>
      <c r="N107" s="170"/>
      <c r="O107" s="170"/>
      <c r="P107" s="170"/>
      <c r="Q107" s="170"/>
      <c r="R107" s="170"/>
      <c r="S107" s="170"/>
      <c r="T107" s="171"/>
      <c r="AT107" s="172" t="s">
        <v>137</v>
      </c>
      <c r="AU107" s="172" t="s">
        <v>71</v>
      </c>
      <c r="AV107" s="11" t="s">
        <v>73</v>
      </c>
      <c r="AW107" s="11" t="s">
        <v>27</v>
      </c>
      <c r="AX107" s="11" t="s">
        <v>64</v>
      </c>
      <c r="AY107" s="172" t="s">
        <v>126</v>
      </c>
    </row>
    <row r="108" spans="2:51" s="12" customFormat="1" ht="12">
      <c r="B108" s="173"/>
      <c r="C108" s="174"/>
      <c r="D108" s="164" t="s">
        <v>137</v>
      </c>
      <c r="E108" s="175" t="s">
        <v>1</v>
      </c>
      <c r="F108" s="176" t="s">
        <v>140</v>
      </c>
      <c r="G108" s="174"/>
      <c r="H108" s="177">
        <v>10</v>
      </c>
      <c r="I108" s="174"/>
      <c r="J108" s="174"/>
      <c r="K108" s="174"/>
      <c r="L108" s="178"/>
      <c r="M108" s="179"/>
      <c r="N108" s="180"/>
      <c r="O108" s="180"/>
      <c r="P108" s="180"/>
      <c r="Q108" s="180"/>
      <c r="R108" s="180"/>
      <c r="S108" s="180"/>
      <c r="T108" s="181"/>
      <c r="AT108" s="182" t="s">
        <v>137</v>
      </c>
      <c r="AU108" s="182" t="s">
        <v>71</v>
      </c>
      <c r="AV108" s="12" t="s">
        <v>132</v>
      </c>
      <c r="AW108" s="12" t="s">
        <v>27</v>
      </c>
      <c r="AX108" s="12" t="s">
        <v>71</v>
      </c>
      <c r="AY108" s="182" t="s">
        <v>126</v>
      </c>
    </row>
    <row r="109" spans="2:65" s="1" customFormat="1" ht="16.5" customHeight="1">
      <c r="B109" s="29"/>
      <c r="C109" s="152" t="s">
        <v>132</v>
      </c>
      <c r="D109" s="152" t="s">
        <v>127</v>
      </c>
      <c r="E109" s="153" t="s">
        <v>145</v>
      </c>
      <c r="F109" s="154" t="s">
        <v>146</v>
      </c>
      <c r="G109" s="155" t="s">
        <v>147</v>
      </c>
      <c r="H109" s="156">
        <v>4</v>
      </c>
      <c r="I109" s="157"/>
      <c r="J109" s="157">
        <f>ROUND(I109*H109,2)</f>
        <v>0</v>
      </c>
      <c r="K109" s="154" t="s">
        <v>1</v>
      </c>
      <c r="L109" s="33"/>
      <c r="M109" s="55" t="s">
        <v>1</v>
      </c>
      <c r="N109" s="158" t="s">
        <v>35</v>
      </c>
      <c r="O109" s="159">
        <v>0</v>
      </c>
      <c r="P109" s="159">
        <f>O109*H109</f>
        <v>0</v>
      </c>
      <c r="Q109" s="159">
        <v>0</v>
      </c>
      <c r="R109" s="159">
        <f>Q109*H109</f>
        <v>0</v>
      </c>
      <c r="S109" s="159">
        <v>0</v>
      </c>
      <c r="T109" s="160">
        <f>S109*H109</f>
        <v>0</v>
      </c>
      <c r="AR109" s="15" t="s">
        <v>132</v>
      </c>
      <c r="AT109" s="15" t="s">
        <v>127</v>
      </c>
      <c r="AU109" s="15" t="s">
        <v>71</v>
      </c>
      <c r="AY109" s="15" t="s">
        <v>126</v>
      </c>
      <c r="BE109" s="161">
        <f>IF(N109="základní",J109,0)</f>
        <v>0</v>
      </c>
      <c r="BF109" s="161">
        <f>IF(N109="snížená",J109,0)</f>
        <v>0</v>
      </c>
      <c r="BG109" s="161">
        <f>IF(N109="zákl. přenesená",J109,0)</f>
        <v>0</v>
      </c>
      <c r="BH109" s="161">
        <f>IF(N109="sníž. přenesená",J109,0)</f>
        <v>0</v>
      </c>
      <c r="BI109" s="161">
        <f>IF(N109="nulová",J109,0)</f>
        <v>0</v>
      </c>
      <c r="BJ109" s="15" t="s">
        <v>71</v>
      </c>
      <c r="BK109" s="161">
        <f>ROUND(I109*H109,2)</f>
        <v>0</v>
      </c>
      <c r="BL109" s="15" t="s">
        <v>132</v>
      </c>
      <c r="BM109" s="15" t="s">
        <v>148</v>
      </c>
    </row>
    <row r="110" spans="2:51" s="11" customFormat="1" ht="12">
      <c r="B110" s="162"/>
      <c r="C110" s="163"/>
      <c r="D110" s="164" t="s">
        <v>137</v>
      </c>
      <c r="E110" s="165" t="s">
        <v>1</v>
      </c>
      <c r="F110" s="166" t="s">
        <v>149</v>
      </c>
      <c r="G110" s="163"/>
      <c r="H110" s="167">
        <v>4</v>
      </c>
      <c r="I110" s="163"/>
      <c r="J110" s="163"/>
      <c r="K110" s="163"/>
      <c r="L110" s="168"/>
      <c r="M110" s="169"/>
      <c r="N110" s="170"/>
      <c r="O110" s="170"/>
      <c r="P110" s="170"/>
      <c r="Q110" s="170"/>
      <c r="R110" s="170"/>
      <c r="S110" s="170"/>
      <c r="T110" s="171"/>
      <c r="AT110" s="172" t="s">
        <v>137</v>
      </c>
      <c r="AU110" s="172" t="s">
        <v>71</v>
      </c>
      <c r="AV110" s="11" t="s">
        <v>73</v>
      </c>
      <c r="AW110" s="11" t="s">
        <v>27</v>
      </c>
      <c r="AX110" s="11" t="s">
        <v>64</v>
      </c>
      <c r="AY110" s="172" t="s">
        <v>126</v>
      </c>
    </row>
    <row r="111" spans="2:51" s="12" customFormat="1" ht="12">
      <c r="B111" s="173"/>
      <c r="C111" s="174"/>
      <c r="D111" s="164" t="s">
        <v>137</v>
      </c>
      <c r="E111" s="175" t="s">
        <v>1</v>
      </c>
      <c r="F111" s="176" t="s">
        <v>140</v>
      </c>
      <c r="G111" s="174"/>
      <c r="H111" s="177">
        <v>4</v>
      </c>
      <c r="I111" s="174"/>
      <c r="J111" s="174"/>
      <c r="K111" s="174"/>
      <c r="L111" s="178"/>
      <c r="M111" s="179"/>
      <c r="N111" s="180"/>
      <c r="O111" s="180"/>
      <c r="P111" s="180"/>
      <c r="Q111" s="180"/>
      <c r="R111" s="180"/>
      <c r="S111" s="180"/>
      <c r="T111" s="181"/>
      <c r="AT111" s="182" t="s">
        <v>137</v>
      </c>
      <c r="AU111" s="182" t="s">
        <v>71</v>
      </c>
      <c r="AV111" s="12" t="s">
        <v>132</v>
      </c>
      <c r="AW111" s="12" t="s">
        <v>27</v>
      </c>
      <c r="AX111" s="12" t="s">
        <v>71</v>
      </c>
      <c r="AY111" s="182" t="s">
        <v>126</v>
      </c>
    </row>
    <row r="112" spans="2:65" s="1" customFormat="1" ht="16.5" customHeight="1">
      <c r="B112" s="29"/>
      <c r="C112" s="152" t="s">
        <v>150</v>
      </c>
      <c r="D112" s="152" t="s">
        <v>127</v>
      </c>
      <c r="E112" s="153" t="s">
        <v>151</v>
      </c>
      <c r="F112" s="154" t="s">
        <v>152</v>
      </c>
      <c r="G112" s="155" t="s">
        <v>147</v>
      </c>
      <c r="H112" s="156">
        <v>3.744</v>
      </c>
      <c r="I112" s="157"/>
      <c r="J112" s="157">
        <f>ROUND(I112*H112,2)</f>
        <v>0</v>
      </c>
      <c r="K112" s="154" t="s">
        <v>1</v>
      </c>
      <c r="L112" s="33"/>
      <c r="M112" s="55" t="s">
        <v>1</v>
      </c>
      <c r="N112" s="158" t="s">
        <v>35</v>
      </c>
      <c r="O112" s="159">
        <v>0</v>
      </c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5" t="s">
        <v>132</v>
      </c>
      <c r="AT112" s="15" t="s">
        <v>127</v>
      </c>
      <c r="AU112" s="15" t="s">
        <v>71</v>
      </c>
      <c r="AY112" s="15" t="s">
        <v>126</v>
      </c>
      <c r="BE112" s="161">
        <f>IF(N112="základní",J112,0)</f>
        <v>0</v>
      </c>
      <c r="BF112" s="161">
        <f>IF(N112="snížená",J112,0)</f>
        <v>0</v>
      </c>
      <c r="BG112" s="161">
        <f>IF(N112="zákl. přenesená",J112,0)</f>
        <v>0</v>
      </c>
      <c r="BH112" s="161">
        <f>IF(N112="sníž. přenesená",J112,0)</f>
        <v>0</v>
      </c>
      <c r="BI112" s="161">
        <f>IF(N112="nulová",J112,0)</f>
        <v>0</v>
      </c>
      <c r="BJ112" s="15" t="s">
        <v>71</v>
      </c>
      <c r="BK112" s="161">
        <f>ROUND(I112*H112,2)</f>
        <v>0</v>
      </c>
      <c r="BL112" s="15" t="s">
        <v>132</v>
      </c>
      <c r="BM112" s="15" t="s">
        <v>153</v>
      </c>
    </row>
    <row r="113" spans="2:51" s="11" customFormat="1" ht="12">
      <c r="B113" s="162"/>
      <c r="C113" s="163"/>
      <c r="D113" s="164" t="s">
        <v>137</v>
      </c>
      <c r="E113" s="165" t="s">
        <v>1</v>
      </c>
      <c r="F113" s="166" t="s">
        <v>154</v>
      </c>
      <c r="G113" s="163"/>
      <c r="H113" s="167">
        <v>3.744</v>
      </c>
      <c r="I113" s="163"/>
      <c r="J113" s="163"/>
      <c r="K113" s="163"/>
      <c r="L113" s="168"/>
      <c r="M113" s="169"/>
      <c r="N113" s="170"/>
      <c r="O113" s="170"/>
      <c r="P113" s="170"/>
      <c r="Q113" s="170"/>
      <c r="R113" s="170"/>
      <c r="S113" s="170"/>
      <c r="T113" s="171"/>
      <c r="AT113" s="172" t="s">
        <v>137</v>
      </c>
      <c r="AU113" s="172" t="s">
        <v>71</v>
      </c>
      <c r="AV113" s="11" t="s">
        <v>73</v>
      </c>
      <c r="AW113" s="11" t="s">
        <v>27</v>
      </c>
      <c r="AX113" s="11" t="s">
        <v>64</v>
      </c>
      <c r="AY113" s="172" t="s">
        <v>126</v>
      </c>
    </row>
    <row r="114" spans="2:51" s="12" customFormat="1" ht="12">
      <c r="B114" s="173"/>
      <c r="C114" s="174"/>
      <c r="D114" s="164" t="s">
        <v>137</v>
      </c>
      <c r="E114" s="175" t="s">
        <v>1</v>
      </c>
      <c r="F114" s="176" t="s">
        <v>140</v>
      </c>
      <c r="G114" s="174"/>
      <c r="H114" s="177">
        <v>3.744</v>
      </c>
      <c r="I114" s="174"/>
      <c r="J114" s="174"/>
      <c r="K114" s="174"/>
      <c r="L114" s="178"/>
      <c r="M114" s="179"/>
      <c r="N114" s="180"/>
      <c r="O114" s="180"/>
      <c r="P114" s="180"/>
      <c r="Q114" s="180"/>
      <c r="R114" s="180"/>
      <c r="S114" s="180"/>
      <c r="T114" s="181"/>
      <c r="AT114" s="182" t="s">
        <v>137</v>
      </c>
      <c r="AU114" s="182" t="s">
        <v>71</v>
      </c>
      <c r="AV114" s="12" t="s">
        <v>132</v>
      </c>
      <c r="AW114" s="12" t="s">
        <v>27</v>
      </c>
      <c r="AX114" s="12" t="s">
        <v>71</v>
      </c>
      <c r="AY114" s="182" t="s">
        <v>126</v>
      </c>
    </row>
    <row r="115" spans="2:65" s="1" customFormat="1" ht="16.5" customHeight="1">
      <c r="B115" s="29"/>
      <c r="C115" s="152" t="s">
        <v>148</v>
      </c>
      <c r="D115" s="152" t="s">
        <v>127</v>
      </c>
      <c r="E115" s="153" t="s">
        <v>155</v>
      </c>
      <c r="F115" s="154" t="s">
        <v>156</v>
      </c>
      <c r="G115" s="155" t="s">
        <v>147</v>
      </c>
      <c r="H115" s="156">
        <v>82.4</v>
      </c>
      <c r="I115" s="157"/>
      <c r="J115" s="157">
        <f>ROUND(I115*H115,2)</f>
        <v>0</v>
      </c>
      <c r="K115" s="154" t="s">
        <v>1</v>
      </c>
      <c r="L115" s="33"/>
      <c r="M115" s="55" t="s">
        <v>1</v>
      </c>
      <c r="N115" s="158" t="s">
        <v>35</v>
      </c>
      <c r="O115" s="159">
        <v>0</v>
      </c>
      <c r="P115" s="159">
        <f>O115*H115</f>
        <v>0</v>
      </c>
      <c r="Q115" s="159">
        <v>0</v>
      </c>
      <c r="R115" s="159">
        <f>Q115*H115</f>
        <v>0</v>
      </c>
      <c r="S115" s="159">
        <v>0</v>
      </c>
      <c r="T115" s="160">
        <f>S115*H115</f>
        <v>0</v>
      </c>
      <c r="AR115" s="15" t="s">
        <v>132</v>
      </c>
      <c r="AT115" s="15" t="s">
        <v>127</v>
      </c>
      <c r="AU115" s="15" t="s">
        <v>71</v>
      </c>
      <c r="AY115" s="15" t="s">
        <v>126</v>
      </c>
      <c r="BE115" s="161">
        <f>IF(N115="základní",J115,0)</f>
        <v>0</v>
      </c>
      <c r="BF115" s="161">
        <f>IF(N115="snížená",J115,0)</f>
        <v>0</v>
      </c>
      <c r="BG115" s="161">
        <f>IF(N115="zákl. přenesená",J115,0)</f>
        <v>0</v>
      </c>
      <c r="BH115" s="161">
        <f>IF(N115="sníž. přenesená",J115,0)</f>
        <v>0</v>
      </c>
      <c r="BI115" s="161">
        <f>IF(N115="nulová",J115,0)</f>
        <v>0</v>
      </c>
      <c r="BJ115" s="15" t="s">
        <v>71</v>
      </c>
      <c r="BK115" s="161">
        <f>ROUND(I115*H115,2)</f>
        <v>0</v>
      </c>
      <c r="BL115" s="15" t="s">
        <v>132</v>
      </c>
      <c r="BM115" s="15" t="s">
        <v>157</v>
      </c>
    </row>
    <row r="116" spans="2:51" s="11" customFormat="1" ht="12">
      <c r="B116" s="162"/>
      <c r="C116" s="163"/>
      <c r="D116" s="164" t="s">
        <v>137</v>
      </c>
      <c r="E116" s="165" t="s">
        <v>1</v>
      </c>
      <c r="F116" s="166" t="s">
        <v>158</v>
      </c>
      <c r="G116" s="163"/>
      <c r="H116" s="167">
        <v>82.4</v>
      </c>
      <c r="I116" s="163"/>
      <c r="J116" s="163"/>
      <c r="K116" s="163"/>
      <c r="L116" s="168"/>
      <c r="M116" s="169"/>
      <c r="N116" s="170"/>
      <c r="O116" s="170"/>
      <c r="P116" s="170"/>
      <c r="Q116" s="170"/>
      <c r="R116" s="170"/>
      <c r="S116" s="170"/>
      <c r="T116" s="171"/>
      <c r="AT116" s="172" t="s">
        <v>137</v>
      </c>
      <c r="AU116" s="172" t="s">
        <v>71</v>
      </c>
      <c r="AV116" s="11" t="s">
        <v>73</v>
      </c>
      <c r="AW116" s="11" t="s">
        <v>27</v>
      </c>
      <c r="AX116" s="11" t="s">
        <v>64</v>
      </c>
      <c r="AY116" s="172" t="s">
        <v>126</v>
      </c>
    </row>
    <row r="117" spans="2:51" s="12" customFormat="1" ht="12">
      <c r="B117" s="173"/>
      <c r="C117" s="174"/>
      <c r="D117" s="164" t="s">
        <v>137</v>
      </c>
      <c r="E117" s="175" t="s">
        <v>1</v>
      </c>
      <c r="F117" s="176" t="s">
        <v>140</v>
      </c>
      <c r="G117" s="174"/>
      <c r="H117" s="177">
        <v>82.4</v>
      </c>
      <c r="I117" s="174"/>
      <c r="J117" s="174"/>
      <c r="K117" s="174"/>
      <c r="L117" s="178"/>
      <c r="M117" s="179"/>
      <c r="N117" s="180"/>
      <c r="O117" s="180"/>
      <c r="P117" s="180"/>
      <c r="Q117" s="180"/>
      <c r="R117" s="180"/>
      <c r="S117" s="180"/>
      <c r="T117" s="181"/>
      <c r="AT117" s="182" t="s">
        <v>137</v>
      </c>
      <c r="AU117" s="182" t="s">
        <v>71</v>
      </c>
      <c r="AV117" s="12" t="s">
        <v>132</v>
      </c>
      <c r="AW117" s="12" t="s">
        <v>27</v>
      </c>
      <c r="AX117" s="12" t="s">
        <v>71</v>
      </c>
      <c r="AY117" s="182" t="s">
        <v>126</v>
      </c>
    </row>
    <row r="118" spans="2:65" s="1" customFormat="1" ht="16.5" customHeight="1">
      <c r="B118" s="29"/>
      <c r="C118" s="152" t="s">
        <v>159</v>
      </c>
      <c r="D118" s="152" t="s">
        <v>127</v>
      </c>
      <c r="E118" s="153" t="s">
        <v>160</v>
      </c>
      <c r="F118" s="154" t="s">
        <v>161</v>
      </c>
      <c r="G118" s="155" t="s">
        <v>147</v>
      </c>
      <c r="H118" s="156">
        <v>1010.915</v>
      </c>
      <c r="I118" s="157"/>
      <c r="J118" s="157">
        <f>ROUND(I118*H118,2)</f>
        <v>0</v>
      </c>
      <c r="K118" s="154" t="s">
        <v>1</v>
      </c>
      <c r="L118" s="33"/>
      <c r="M118" s="55" t="s">
        <v>1</v>
      </c>
      <c r="N118" s="158" t="s">
        <v>35</v>
      </c>
      <c r="O118" s="159">
        <v>0</v>
      </c>
      <c r="P118" s="159">
        <f>O118*H118</f>
        <v>0</v>
      </c>
      <c r="Q118" s="159">
        <v>0</v>
      </c>
      <c r="R118" s="159">
        <f>Q118*H118</f>
        <v>0</v>
      </c>
      <c r="S118" s="159">
        <v>0</v>
      </c>
      <c r="T118" s="160">
        <f>S118*H118</f>
        <v>0</v>
      </c>
      <c r="AR118" s="15" t="s">
        <v>132</v>
      </c>
      <c r="AT118" s="15" t="s">
        <v>127</v>
      </c>
      <c r="AU118" s="15" t="s">
        <v>71</v>
      </c>
      <c r="AY118" s="15" t="s">
        <v>126</v>
      </c>
      <c r="BE118" s="161">
        <f>IF(N118="základní",J118,0)</f>
        <v>0</v>
      </c>
      <c r="BF118" s="161">
        <f>IF(N118="snížená",J118,0)</f>
        <v>0</v>
      </c>
      <c r="BG118" s="161">
        <f>IF(N118="zákl. přenesená",J118,0)</f>
        <v>0</v>
      </c>
      <c r="BH118" s="161">
        <f>IF(N118="sníž. přenesená",J118,0)</f>
        <v>0</v>
      </c>
      <c r="BI118" s="161">
        <f>IF(N118="nulová",J118,0)</f>
        <v>0</v>
      </c>
      <c r="BJ118" s="15" t="s">
        <v>71</v>
      </c>
      <c r="BK118" s="161">
        <f>ROUND(I118*H118,2)</f>
        <v>0</v>
      </c>
      <c r="BL118" s="15" t="s">
        <v>132</v>
      </c>
      <c r="BM118" s="15" t="s">
        <v>162</v>
      </c>
    </row>
    <row r="119" spans="2:51" s="11" customFormat="1" ht="12">
      <c r="B119" s="162"/>
      <c r="C119" s="163"/>
      <c r="D119" s="164" t="s">
        <v>137</v>
      </c>
      <c r="E119" s="165" t="s">
        <v>1</v>
      </c>
      <c r="F119" s="166" t="s">
        <v>163</v>
      </c>
      <c r="G119" s="163"/>
      <c r="H119" s="167">
        <v>208</v>
      </c>
      <c r="I119" s="163"/>
      <c r="J119" s="163"/>
      <c r="K119" s="163"/>
      <c r="L119" s="168"/>
      <c r="M119" s="169"/>
      <c r="N119" s="170"/>
      <c r="O119" s="170"/>
      <c r="P119" s="170"/>
      <c r="Q119" s="170"/>
      <c r="R119" s="170"/>
      <c r="S119" s="170"/>
      <c r="T119" s="171"/>
      <c r="AT119" s="172" t="s">
        <v>137</v>
      </c>
      <c r="AU119" s="172" t="s">
        <v>71</v>
      </c>
      <c r="AV119" s="11" t="s">
        <v>73</v>
      </c>
      <c r="AW119" s="11" t="s">
        <v>27</v>
      </c>
      <c r="AX119" s="11" t="s">
        <v>64</v>
      </c>
      <c r="AY119" s="172" t="s">
        <v>126</v>
      </c>
    </row>
    <row r="120" spans="2:51" s="11" customFormat="1" ht="12">
      <c r="B120" s="162"/>
      <c r="C120" s="163"/>
      <c r="D120" s="164" t="s">
        <v>137</v>
      </c>
      <c r="E120" s="165" t="s">
        <v>1</v>
      </c>
      <c r="F120" s="166" t="s">
        <v>164</v>
      </c>
      <c r="G120" s="163"/>
      <c r="H120" s="167">
        <v>187.2</v>
      </c>
      <c r="I120" s="163"/>
      <c r="J120" s="163"/>
      <c r="K120" s="163"/>
      <c r="L120" s="168"/>
      <c r="M120" s="169"/>
      <c r="N120" s="170"/>
      <c r="O120" s="170"/>
      <c r="P120" s="170"/>
      <c r="Q120" s="170"/>
      <c r="R120" s="170"/>
      <c r="S120" s="170"/>
      <c r="T120" s="171"/>
      <c r="AT120" s="172" t="s">
        <v>137</v>
      </c>
      <c r="AU120" s="172" t="s">
        <v>71</v>
      </c>
      <c r="AV120" s="11" t="s">
        <v>73</v>
      </c>
      <c r="AW120" s="11" t="s">
        <v>27</v>
      </c>
      <c r="AX120" s="11" t="s">
        <v>64</v>
      </c>
      <c r="AY120" s="172" t="s">
        <v>126</v>
      </c>
    </row>
    <row r="121" spans="2:51" s="11" customFormat="1" ht="12">
      <c r="B121" s="162"/>
      <c r="C121" s="163"/>
      <c r="D121" s="164" t="s">
        <v>137</v>
      </c>
      <c r="E121" s="165" t="s">
        <v>1</v>
      </c>
      <c r="F121" s="166" t="s">
        <v>165</v>
      </c>
      <c r="G121" s="163"/>
      <c r="H121" s="167">
        <v>74.25</v>
      </c>
      <c r="I121" s="163"/>
      <c r="J121" s="163"/>
      <c r="K121" s="163"/>
      <c r="L121" s="168"/>
      <c r="M121" s="169"/>
      <c r="N121" s="170"/>
      <c r="O121" s="170"/>
      <c r="P121" s="170"/>
      <c r="Q121" s="170"/>
      <c r="R121" s="170"/>
      <c r="S121" s="170"/>
      <c r="T121" s="171"/>
      <c r="AT121" s="172" t="s">
        <v>137</v>
      </c>
      <c r="AU121" s="172" t="s">
        <v>71</v>
      </c>
      <c r="AV121" s="11" t="s">
        <v>73</v>
      </c>
      <c r="AW121" s="11" t="s">
        <v>27</v>
      </c>
      <c r="AX121" s="11" t="s">
        <v>64</v>
      </c>
      <c r="AY121" s="172" t="s">
        <v>126</v>
      </c>
    </row>
    <row r="122" spans="2:51" s="11" customFormat="1" ht="12">
      <c r="B122" s="162"/>
      <c r="C122" s="163"/>
      <c r="D122" s="164" t="s">
        <v>137</v>
      </c>
      <c r="E122" s="165" t="s">
        <v>1</v>
      </c>
      <c r="F122" s="166" t="s">
        <v>166</v>
      </c>
      <c r="G122" s="163"/>
      <c r="H122" s="167">
        <v>161.865</v>
      </c>
      <c r="I122" s="163"/>
      <c r="J122" s="163"/>
      <c r="K122" s="163"/>
      <c r="L122" s="168"/>
      <c r="M122" s="169"/>
      <c r="N122" s="170"/>
      <c r="O122" s="170"/>
      <c r="P122" s="170"/>
      <c r="Q122" s="170"/>
      <c r="R122" s="170"/>
      <c r="S122" s="170"/>
      <c r="T122" s="171"/>
      <c r="AT122" s="172" t="s">
        <v>137</v>
      </c>
      <c r="AU122" s="172" t="s">
        <v>71</v>
      </c>
      <c r="AV122" s="11" t="s">
        <v>73</v>
      </c>
      <c r="AW122" s="11" t="s">
        <v>27</v>
      </c>
      <c r="AX122" s="11" t="s">
        <v>64</v>
      </c>
      <c r="AY122" s="172" t="s">
        <v>126</v>
      </c>
    </row>
    <row r="123" spans="2:51" s="11" customFormat="1" ht="12">
      <c r="B123" s="162"/>
      <c r="C123" s="163"/>
      <c r="D123" s="164" t="s">
        <v>137</v>
      </c>
      <c r="E123" s="165" t="s">
        <v>1</v>
      </c>
      <c r="F123" s="166" t="s">
        <v>167</v>
      </c>
      <c r="G123" s="163"/>
      <c r="H123" s="167">
        <v>71.5</v>
      </c>
      <c r="I123" s="163"/>
      <c r="J123" s="163"/>
      <c r="K123" s="163"/>
      <c r="L123" s="168"/>
      <c r="M123" s="169"/>
      <c r="N123" s="170"/>
      <c r="O123" s="170"/>
      <c r="P123" s="170"/>
      <c r="Q123" s="170"/>
      <c r="R123" s="170"/>
      <c r="S123" s="170"/>
      <c r="T123" s="171"/>
      <c r="AT123" s="172" t="s">
        <v>137</v>
      </c>
      <c r="AU123" s="172" t="s">
        <v>71</v>
      </c>
      <c r="AV123" s="11" t="s">
        <v>73</v>
      </c>
      <c r="AW123" s="11" t="s">
        <v>27</v>
      </c>
      <c r="AX123" s="11" t="s">
        <v>64</v>
      </c>
      <c r="AY123" s="172" t="s">
        <v>126</v>
      </c>
    </row>
    <row r="124" spans="2:51" s="11" customFormat="1" ht="12">
      <c r="B124" s="162"/>
      <c r="C124" s="163"/>
      <c r="D124" s="164" t="s">
        <v>137</v>
      </c>
      <c r="E124" s="165" t="s">
        <v>1</v>
      </c>
      <c r="F124" s="166" t="s">
        <v>168</v>
      </c>
      <c r="G124" s="163"/>
      <c r="H124" s="167">
        <v>308.1</v>
      </c>
      <c r="I124" s="163"/>
      <c r="J124" s="163"/>
      <c r="K124" s="163"/>
      <c r="L124" s="168"/>
      <c r="M124" s="169"/>
      <c r="N124" s="170"/>
      <c r="O124" s="170"/>
      <c r="P124" s="170"/>
      <c r="Q124" s="170"/>
      <c r="R124" s="170"/>
      <c r="S124" s="170"/>
      <c r="T124" s="171"/>
      <c r="AT124" s="172" t="s">
        <v>137</v>
      </c>
      <c r="AU124" s="172" t="s">
        <v>71</v>
      </c>
      <c r="AV124" s="11" t="s">
        <v>73</v>
      </c>
      <c r="AW124" s="11" t="s">
        <v>27</v>
      </c>
      <c r="AX124" s="11" t="s">
        <v>64</v>
      </c>
      <c r="AY124" s="172" t="s">
        <v>126</v>
      </c>
    </row>
    <row r="125" spans="2:51" s="12" customFormat="1" ht="12">
      <c r="B125" s="173"/>
      <c r="C125" s="174"/>
      <c r="D125" s="164" t="s">
        <v>137</v>
      </c>
      <c r="E125" s="175" t="s">
        <v>1</v>
      </c>
      <c r="F125" s="176" t="s">
        <v>140</v>
      </c>
      <c r="G125" s="174"/>
      <c r="H125" s="177">
        <v>1010.9150000000001</v>
      </c>
      <c r="I125" s="174"/>
      <c r="J125" s="174"/>
      <c r="K125" s="174"/>
      <c r="L125" s="178"/>
      <c r="M125" s="179"/>
      <c r="N125" s="180"/>
      <c r="O125" s="180"/>
      <c r="P125" s="180"/>
      <c r="Q125" s="180"/>
      <c r="R125" s="180"/>
      <c r="S125" s="180"/>
      <c r="T125" s="181"/>
      <c r="AT125" s="182" t="s">
        <v>137</v>
      </c>
      <c r="AU125" s="182" t="s">
        <v>71</v>
      </c>
      <c r="AV125" s="12" t="s">
        <v>132</v>
      </c>
      <c r="AW125" s="12" t="s">
        <v>27</v>
      </c>
      <c r="AX125" s="12" t="s">
        <v>71</v>
      </c>
      <c r="AY125" s="182" t="s">
        <v>126</v>
      </c>
    </row>
    <row r="126" spans="2:65" s="1" customFormat="1" ht="16.5" customHeight="1">
      <c r="B126" s="29"/>
      <c r="C126" s="152" t="s">
        <v>153</v>
      </c>
      <c r="D126" s="152" t="s">
        <v>127</v>
      </c>
      <c r="E126" s="153" t="s">
        <v>169</v>
      </c>
      <c r="F126" s="154" t="s">
        <v>170</v>
      </c>
      <c r="G126" s="155" t="s">
        <v>147</v>
      </c>
      <c r="H126" s="156">
        <v>5.94</v>
      </c>
      <c r="I126" s="157"/>
      <c r="J126" s="157">
        <f>ROUND(I126*H126,2)</f>
        <v>0</v>
      </c>
      <c r="K126" s="154" t="s">
        <v>1</v>
      </c>
      <c r="L126" s="33"/>
      <c r="M126" s="55" t="s">
        <v>1</v>
      </c>
      <c r="N126" s="158" t="s">
        <v>35</v>
      </c>
      <c r="O126" s="159">
        <v>0</v>
      </c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AR126" s="15" t="s">
        <v>132</v>
      </c>
      <c r="AT126" s="15" t="s">
        <v>127</v>
      </c>
      <c r="AU126" s="15" t="s">
        <v>71</v>
      </c>
      <c r="AY126" s="15" t="s">
        <v>126</v>
      </c>
      <c r="BE126" s="161">
        <f>IF(N126="základní",J126,0)</f>
        <v>0</v>
      </c>
      <c r="BF126" s="161">
        <f>IF(N126="snížená",J126,0)</f>
        <v>0</v>
      </c>
      <c r="BG126" s="161">
        <f>IF(N126="zákl. přenesená",J126,0)</f>
        <v>0</v>
      </c>
      <c r="BH126" s="161">
        <f>IF(N126="sníž. přenesená",J126,0)</f>
        <v>0</v>
      </c>
      <c r="BI126" s="161">
        <f>IF(N126="nulová",J126,0)</f>
        <v>0</v>
      </c>
      <c r="BJ126" s="15" t="s">
        <v>71</v>
      </c>
      <c r="BK126" s="161">
        <f>ROUND(I126*H126,2)</f>
        <v>0</v>
      </c>
      <c r="BL126" s="15" t="s">
        <v>132</v>
      </c>
      <c r="BM126" s="15" t="s">
        <v>171</v>
      </c>
    </row>
    <row r="127" spans="2:51" s="11" customFormat="1" ht="12">
      <c r="B127" s="162"/>
      <c r="C127" s="163"/>
      <c r="D127" s="164" t="s">
        <v>137</v>
      </c>
      <c r="E127" s="165" t="s">
        <v>1</v>
      </c>
      <c r="F127" s="166" t="s">
        <v>172</v>
      </c>
      <c r="G127" s="163"/>
      <c r="H127" s="167">
        <v>1.44</v>
      </c>
      <c r="I127" s="163"/>
      <c r="J127" s="163"/>
      <c r="K127" s="163"/>
      <c r="L127" s="168"/>
      <c r="M127" s="169"/>
      <c r="N127" s="170"/>
      <c r="O127" s="170"/>
      <c r="P127" s="170"/>
      <c r="Q127" s="170"/>
      <c r="R127" s="170"/>
      <c r="S127" s="170"/>
      <c r="T127" s="171"/>
      <c r="AT127" s="172" t="s">
        <v>137</v>
      </c>
      <c r="AU127" s="172" t="s">
        <v>71</v>
      </c>
      <c r="AV127" s="11" t="s">
        <v>73</v>
      </c>
      <c r="AW127" s="11" t="s">
        <v>27</v>
      </c>
      <c r="AX127" s="11" t="s">
        <v>64</v>
      </c>
      <c r="AY127" s="172" t="s">
        <v>126</v>
      </c>
    </row>
    <row r="128" spans="2:51" s="11" customFormat="1" ht="12">
      <c r="B128" s="162"/>
      <c r="C128" s="163"/>
      <c r="D128" s="164" t="s">
        <v>137</v>
      </c>
      <c r="E128" s="165" t="s">
        <v>1</v>
      </c>
      <c r="F128" s="166" t="s">
        <v>173</v>
      </c>
      <c r="G128" s="163"/>
      <c r="H128" s="167">
        <v>4.5</v>
      </c>
      <c r="I128" s="163"/>
      <c r="J128" s="163"/>
      <c r="K128" s="163"/>
      <c r="L128" s="168"/>
      <c r="M128" s="169"/>
      <c r="N128" s="170"/>
      <c r="O128" s="170"/>
      <c r="P128" s="170"/>
      <c r="Q128" s="170"/>
      <c r="R128" s="170"/>
      <c r="S128" s="170"/>
      <c r="T128" s="171"/>
      <c r="AT128" s="172" t="s">
        <v>137</v>
      </c>
      <c r="AU128" s="172" t="s">
        <v>71</v>
      </c>
      <c r="AV128" s="11" t="s">
        <v>73</v>
      </c>
      <c r="AW128" s="11" t="s">
        <v>27</v>
      </c>
      <c r="AX128" s="11" t="s">
        <v>64</v>
      </c>
      <c r="AY128" s="172" t="s">
        <v>126</v>
      </c>
    </row>
    <row r="129" spans="2:51" s="12" customFormat="1" ht="12">
      <c r="B129" s="173"/>
      <c r="C129" s="174"/>
      <c r="D129" s="164" t="s">
        <v>137</v>
      </c>
      <c r="E129" s="175" t="s">
        <v>1</v>
      </c>
      <c r="F129" s="176" t="s">
        <v>140</v>
      </c>
      <c r="G129" s="174"/>
      <c r="H129" s="177">
        <v>5.9399999999999995</v>
      </c>
      <c r="I129" s="174"/>
      <c r="J129" s="174"/>
      <c r="K129" s="174"/>
      <c r="L129" s="178"/>
      <c r="M129" s="179"/>
      <c r="N129" s="180"/>
      <c r="O129" s="180"/>
      <c r="P129" s="180"/>
      <c r="Q129" s="180"/>
      <c r="R129" s="180"/>
      <c r="S129" s="180"/>
      <c r="T129" s="181"/>
      <c r="AT129" s="182" t="s">
        <v>137</v>
      </c>
      <c r="AU129" s="182" t="s">
        <v>71</v>
      </c>
      <c r="AV129" s="12" t="s">
        <v>132</v>
      </c>
      <c r="AW129" s="12" t="s">
        <v>27</v>
      </c>
      <c r="AX129" s="12" t="s">
        <v>71</v>
      </c>
      <c r="AY129" s="182" t="s">
        <v>126</v>
      </c>
    </row>
    <row r="130" spans="2:65" s="1" customFormat="1" ht="16.5" customHeight="1">
      <c r="B130" s="29"/>
      <c r="C130" s="152" t="s">
        <v>174</v>
      </c>
      <c r="D130" s="152" t="s">
        <v>127</v>
      </c>
      <c r="E130" s="153" t="s">
        <v>175</v>
      </c>
      <c r="F130" s="154" t="s">
        <v>176</v>
      </c>
      <c r="G130" s="155" t="s">
        <v>147</v>
      </c>
      <c r="H130" s="156">
        <v>1010.915</v>
      </c>
      <c r="I130" s="157"/>
      <c r="J130" s="157">
        <f>ROUND(I130*H130,2)</f>
        <v>0</v>
      </c>
      <c r="K130" s="154" t="s">
        <v>1</v>
      </c>
      <c r="L130" s="33"/>
      <c r="M130" s="55" t="s">
        <v>1</v>
      </c>
      <c r="N130" s="158" t="s">
        <v>35</v>
      </c>
      <c r="O130" s="159">
        <v>0</v>
      </c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5" t="s">
        <v>132</v>
      </c>
      <c r="AT130" s="15" t="s">
        <v>127</v>
      </c>
      <c r="AU130" s="15" t="s">
        <v>71</v>
      </c>
      <c r="AY130" s="15" t="s">
        <v>126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71</v>
      </c>
      <c r="BK130" s="161">
        <f>ROUND(I130*H130,2)</f>
        <v>0</v>
      </c>
      <c r="BL130" s="15" t="s">
        <v>132</v>
      </c>
      <c r="BM130" s="15" t="s">
        <v>177</v>
      </c>
    </row>
    <row r="131" spans="2:51" s="11" customFormat="1" ht="12">
      <c r="B131" s="162"/>
      <c r="C131" s="163"/>
      <c r="D131" s="164" t="s">
        <v>137</v>
      </c>
      <c r="E131" s="165" t="s">
        <v>1</v>
      </c>
      <c r="F131" s="166" t="s">
        <v>178</v>
      </c>
      <c r="G131" s="163"/>
      <c r="H131" s="167">
        <v>1010.915</v>
      </c>
      <c r="I131" s="163"/>
      <c r="J131" s="163"/>
      <c r="K131" s="163"/>
      <c r="L131" s="168"/>
      <c r="M131" s="169"/>
      <c r="N131" s="170"/>
      <c r="O131" s="170"/>
      <c r="P131" s="170"/>
      <c r="Q131" s="170"/>
      <c r="R131" s="170"/>
      <c r="S131" s="170"/>
      <c r="T131" s="171"/>
      <c r="AT131" s="172" t="s">
        <v>137</v>
      </c>
      <c r="AU131" s="172" t="s">
        <v>71</v>
      </c>
      <c r="AV131" s="11" t="s">
        <v>73</v>
      </c>
      <c r="AW131" s="11" t="s">
        <v>27</v>
      </c>
      <c r="AX131" s="11" t="s">
        <v>64</v>
      </c>
      <c r="AY131" s="172" t="s">
        <v>126</v>
      </c>
    </row>
    <row r="132" spans="2:51" s="12" customFormat="1" ht="12">
      <c r="B132" s="173"/>
      <c r="C132" s="174"/>
      <c r="D132" s="164" t="s">
        <v>137</v>
      </c>
      <c r="E132" s="175" t="s">
        <v>1</v>
      </c>
      <c r="F132" s="176" t="s">
        <v>140</v>
      </c>
      <c r="G132" s="174"/>
      <c r="H132" s="177">
        <v>1010.915</v>
      </c>
      <c r="I132" s="174"/>
      <c r="J132" s="174"/>
      <c r="K132" s="174"/>
      <c r="L132" s="178"/>
      <c r="M132" s="179"/>
      <c r="N132" s="180"/>
      <c r="O132" s="180"/>
      <c r="P132" s="180"/>
      <c r="Q132" s="180"/>
      <c r="R132" s="180"/>
      <c r="S132" s="180"/>
      <c r="T132" s="181"/>
      <c r="AT132" s="182" t="s">
        <v>137</v>
      </c>
      <c r="AU132" s="182" t="s">
        <v>71</v>
      </c>
      <c r="AV132" s="12" t="s">
        <v>132</v>
      </c>
      <c r="AW132" s="12" t="s">
        <v>27</v>
      </c>
      <c r="AX132" s="12" t="s">
        <v>71</v>
      </c>
      <c r="AY132" s="182" t="s">
        <v>126</v>
      </c>
    </row>
    <row r="133" spans="2:65" s="1" customFormat="1" ht="16.5" customHeight="1">
      <c r="B133" s="29"/>
      <c r="C133" s="152" t="s">
        <v>157</v>
      </c>
      <c r="D133" s="152" t="s">
        <v>127</v>
      </c>
      <c r="E133" s="153" t="s">
        <v>179</v>
      </c>
      <c r="F133" s="154" t="s">
        <v>180</v>
      </c>
      <c r="G133" s="155" t="s">
        <v>147</v>
      </c>
      <c r="H133" s="156">
        <v>1010.915</v>
      </c>
      <c r="I133" s="157"/>
      <c r="J133" s="157">
        <f>ROUND(I133*H133,2)</f>
        <v>0</v>
      </c>
      <c r="K133" s="154" t="s">
        <v>1</v>
      </c>
      <c r="L133" s="33"/>
      <c r="M133" s="55" t="s">
        <v>1</v>
      </c>
      <c r="N133" s="158" t="s">
        <v>35</v>
      </c>
      <c r="O133" s="159">
        <v>0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5" t="s">
        <v>132</v>
      </c>
      <c r="AT133" s="15" t="s">
        <v>127</v>
      </c>
      <c r="AU133" s="15" t="s">
        <v>71</v>
      </c>
      <c r="AY133" s="15" t="s">
        <v>126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71</v>
      </c>
      <c r="BK133" s="161">
        <f>ROUND(I133*H133,2)</f>
        <v>0</v>
      </c>
      <c r="BL133" s="15" t="s">
        <v>132</v>
      </c>
      <c r="BM133" s="15" t="s">
        <v>181</v>
      </c>
    </row>
    <row r="134" spans="2:51" s="11" customFormat="1" ht="12">
      <c r="B134" s="162"/>
      <c r="C134" s="163"/>
      <c r="D134" s="164" t="s">
        <v>137</v>
      </c>
      <c r="E134" s="165" t="s">
        <v>1</v>
      </c>
      <c r="F134" s="166" t="s">
        <v>178</v>
      </c>
      <c r="G134" s="163"/>
      <c r="H134" s="167">
        <v>1010.915</v>
      </c>
      <c r="I134" s="163"/>
      <c r="J134" s="163"/>
      <c r="K134" s="163"/>
      <c r="L134" s="168"/>
      <c r="M134" s="169"/>
      <c r="N134" s="170"/>
      <c r="O134" s="170"/>
      <c r="P134" s="170"/>
      <c r="Q134" s="170"/>
      <c r="R134" s="170"/>
      <c r="S134" s="170"/>
      <c r="T134" s="171"/>
      <c r="AT134" s="172" t="s">
        <v>137</v>
      </c>
      <c r="AU134" s="172" t="s">
        <v>71</v>
      </c>
      <c r="AV134" s="11" t="s">
        <v>73</v>
      </c>
      <c r="AW134" s="11" t="s">
        <v>27</v>
      </c>
      <c r="AX134" s="11" t="s">
        <v>64</v>
      </c>
      <c r="AY134" s="172" t="s">
        <v>126</v>
      </c>
    </row>
    <row r="135" spans="2:51" s="12" customFormat="1" ht="12">
      <c r="B135" s="173"/>
      <c r="C135" s="174"/>
      <c r="D135" s="164" t="s">
        <v>137</v>
      </c>
      <c r="E135" s="175" t="s">
        <v>1</v>
      </c>
      <c r="F135" s="176" t="s">
        <v>140</v>
      </c>
      <c r="G135" s="174"/>
      <c r="H135" s="177">
        <v>1010.915</v>
      </c>
      <c r="I135" s="174"/>
      <c r="J135" s="174"/>
      <c r="K135" s="174"/>
      <c r="L135" s="178"/>
      <c r="M135" s="179"/>
      <c r="N135" s="180"/>
      <c r="O135" s="180"/>
      <c r="P135" s="180"/>
      <c r="Q135" s="180"/>
      <c r="R135" s="180"/>
      <c r="S135" s="180"/>
      <c r="T135" s="181"/>
      <c r="AT135" s="182" t="s">
        <v>137</v>
      </c>
      <c r="AU135" s="182" t="s">
        <v>71</v>
      </c>
      <c r="AV135" s="12" t="s">
        <v>132</v>
      </c>
      <c r="AW135" s="12" t="s">
        <v>27</v>
      </c>
      <c r="AX135" s="12" t="s">
        <v>71</v>
      </c>
      <c r="AY135" s="182" t="s">
        <v>126</v>
      </c>
    </row>
    <row r="136" spans="2:65" s="1" customFormat="1" ht="16.5" customHeight="1">
      <c r="B136" s="29"/>
      <c r="C136" s="152" t="s">
        <v>182</v>
      </c>
      <c r="D136" s="152" t="s">
        <v>127</v>
      </c>
      <c r="E136" s="153" t="s">
        <v>183</v>
      </c>
      <c r="F136" s="154" t="s">
        <v>184</v>
      </c>
      <c r="G136" s="155" t="s">
        <v>185</v>
      </c>
      <c r="H136" s="156">
        <v>1684.858</v>
      </c>
      <c r="I136" s="157"/>
      <c r="J136" s="157">
        <f>ROUND(I136*H136,2)</f>
        <v>0</v>
      </c>
      <c r="K136" s="154" t="s">
        <v>1</v>
      </c>
      <c r="L136" s="33"/>
      <c r="M136" s="55" t="s">
        <v>1</v>
      </c>
      <c r="N136" s="158" t="s">
        <v>35</v>
      </c>
      <c r="O136" s="159">
        <v>0</v>
      </c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5" t="s">
        <v>132</v>
      </c>
      <c r="AT136" s="15" t="s">
        <v>127</v>
      </c>
      <c r="AU136" s="15" t="s">
        <v>71</v>
      </c>
      <c r="AY136" s="15" t="s">
        <v>126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5" t="s">
        <v>71</v>
      </c>
      <c r="BK136" s="161">
        <f>ROUND(I136*H136,2)</f>
        <v>0</v>
      </c>
      <c r="BL136" s="15" t="s">
        <v>132</v>
      </c>
      <c r="BM136" s="15" t="s">
        <v>186</v>
      </c>
    </row>
    <row r="137" spans="2:51" s="11" customFormat="1" ht="12">
      <c r="B137" s="162"/>
      <c r="C137" s="163"/>
      <c r="D137" s="164" t="s">
        <v>137</v>
      </c>
      <c r="E137" s="165" t="s">
        <v>1</v>
      </c>
      <c r="F137" s="166" t="s">
        <v>187</v>
      </c>
      <c r="G137" s="163"/>
      <c r="H137" s="167">
        <v>1684.858</v>
      </c>
      <c r="I137" s="163"/>
      <c r="J137" s="163"/>
      <c r="K137" s="163"/>
      <c r="L137" s="168"/>
      <c r="M137" s="169"/>
      <c r="N137" s="170"/>
      <c r="O137" s="170"/>
      <c r="P137" s="170"/>
      <c r="Q137" s="170"/>
      <c r="R137" s="170"/>
      <c r="S137" s="170"/>
      <c r="T137" s="171"/>
      <c r="AT137" s="172" t="s">
        <v>137</v>
      </c>
      <c r="AU137" s="172" t="s">
        <v>71</v>
      </c>
      <c r="AV137" s="11" t="s">
        <v>73</v>
      </c>
      <c r="AW137" s="11" t="s">
        <v>27</v>
      </c>
      <c r="AX137" s="11" t="s">
        <v>64</v>
      </c>
      <c r="AY137" s="172" t="s">
        <v>126</v>
      </c>
    </row>
    <row r="138" spans="2:51" s="12" customFormat="1" ht="12">
      <c r="B138" s="173"/>
      <c r="C138" s="174"/>
      <c r="D138" s="164" t="s">
        <v>137</v>
      </c>
      <c r="E138" s="175" t="s">
        <v>1</v>
      </c>
      <c r="F138" s="176" t="s">
        <v>140</v>
      </c>
      <c r="G138" s="174"/>
      <c r="H138" s="177">
        <v>1684.858</v>
      </c>
      <c r="I138" s="174"/>
      <c r="J138" s="174"/>
      <c r="K138" s="174"/>
      <c r="L138" s="178"/>
      <c r="M138" s="179"/>
      <c r="N138" s="180"/>
      <c r="O138" s="180"/>
      <c r="P138" s="180"/>
      <c r="Q138" s="180"/>
      <c r="R138" s="180"/>
      <c r="S138" s="180"/>
      <c r="T138" s="181"/>
      <c r="AT138" s="182" t="s">
        <v>137</v>
      </c>
      <c r="AU138" s="182" t="s">
        <v>71</v>
      </c>
      <c r="AV138" s="12" t="s">
        <v>132</v>
      </c>
      <c r="AW138" s="12" t="s">
        <v>27</v>
      </c>
      <c r="AX138" s="12" t="s">
        <v>71</v>
      </c>
      <c r="AY138" s="182" t="s">
        <v>126</v>
      </c>
    </row>
    <row r="139" spans="2:65" s="1" customFormat="1" ht="16.5" customHeight="1">
      <c r="B139" s="29"/>
      <c r="C139" s="152" t="s">
        <v>162</v>
      </c>
      <c r="D139" s="152" t="s">
        <v>127</v>
      </c>
      <c r="E139" s="153" t="s">
        <v>188</v>
      </c>
      <c r="F139" s="154" t="s">
        <v>189</v>
      </c>
      <c r="G139" s="155" t="s">
        <v>147</v>
      </c>
      <c r="H139" s="156">
        <v>708.92</v>
      </c>
      <c r="I139" s="157"/>
      <c r="J139" s="157">
        <f>ROUND(I139*H139,2)</f>
        <v>0</v>
      </c>
      <c r="K139" s="154" t="s">
        <v>1</v>
      </c>
      <c r="L139" s="33"/>
      <c r="M139" s="55" t="s">
        <v>1</v>
      </c>
      <c r="N139" s="158" t="s">
        <v>35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5" t="s">
        <v>132</v>
      </c>
      <c r="AT139" s="15" t="s">
        <v>127</v>
      </c>
      <c r="AU139" s="15" t="s">
        <v>71</v>
      </c>
      <c r="AY139" s="15" t="s">
        <v>126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71</v>
      </c>
      <c r="BK139" s="161">
        <f>ROUND(I139*H139,2)</f>
        <v>0</v>
      </c>
      <c r="BL139" s="15" t="s">
        <v>132</v>
      </c>
      <c r="BM139" s="15" t="s">
        <v>190</v>
      </c>
    </row>
    <row r="140" spans="2:51" s="11" customFormat="1" ht="12">
      <c r="B140" s="162"/>
      <c r="C140" s="163"/>
      <c r="D140" s="164" t="s">
        <v>137</v>
      </c>
      <c r="E140" s="165" t="s">
        <v>1</v>
      </c>
      <c r="F140" s="166" t="s">
        <v>191</v>
      </c>
      <c r="G140" s="163"/>
      <c r="H140" s="167">
        <v>708.92</v>
      </c>
      <c r="I140" s="163"/>
      <c r="J140" s="163"/>
      <c r="K140" s="163"/>
      <c r="L140" s="168"/>
      <c r="M140" s="169"/>
      <c r="N140" s="170"/>
      <c r="O140" s="170"/>
      <c r="P140" s="170"/>
      <c r="Q140" s="170"/>
      <c r="R140" s="170"/>
      <c r="S140" s="170"/>
      <c r="T140" s="171"/>
      <c r="AT140" s="172" t="s">
        <v>137</v>
      </c>
      <c r="AU140" s="172" t="s">
        <v>71</v>
      </c>
      <c r="AV140" s="11" t="s">
        <v>73</v>
      </c>
      <c r="AW140" s="11" t="s">
        <v>27</v>
      </c>
      <c r="AX140" s="11" t="s">
        <v>64</v>
      </c>
      <c r="AY140" s="172" t="s">
        <v>126</v>
      </c>
    </row>
    <row r="141" spans="2:51" s="12" customFormat="1" ht="12">
      <c r="B141" s="173"/>
      <c r="C141" s="174"/>
      <c r="D141" s="164" t="s">
        <v>137</v>
      </c>
      <c r="E141" s="175" t="s">
        <v>1</v>
      </c>
      <c r="F141" s="176" t="s">
        <v>140</v>
      </c>
      <c r="G141" s="174"/>
      <c r="H141" s="177">
        <v>708.92</v>
      </c>
      <c r="I141" s="174"/>
      <c r="J141" s="174"/>
      <c r="K141" s="174"/>
      <c r="L141" s="178"/>
      <c r="M141" s="179"/>
      <c r="N141" s="180"/>
      <c r="O141" s="180"/>
      <c r="P141" s="180"/>
      <c r="Q141" s="180"/>
      <c r="R141" s="180"/>
      <c r="S141" s="180"/>
      <c r="T141" s="181"/>
      <c r="AT141" s="182" t="s">
        <v>137</v>
      </c>
      <c r="AU141" s="182" t="s">
        <v>71</v>
      </c>
      <c r="AV141" s="12" t="s">
        <v>132</v>
      </c>
      <c r="AW141" s="12" t="s">
        <v>27</v>
      </c>
      <c r="AX141" s="12" t="s">
        <v>71</v>
      </c>
      <c r="AY141" s="182" t="s">
        <v>126</v>
      </c>
    </row>
    <row r="142" spans="2:65" s="1" customFormat="1" ht="16.5" customHeight="1">
      <c r="B142" s="29"/>
      <c r="C142" s="152" t="s">
        <v>192</v>
      </c>
      <c r="D142" s="152" t="s">
        <v>127</v>
      </c>
      <c r="E142" s="153" t="s">
        <v>193</v>
      </c>
      <c r="F142" s="154" t="s">
        <v>194</v>
      </c>
      <c r="G142" s="155" t="s">
        <v>147</v>
      </c>
      <c r="H142" s="156">
        <v>302</v>
      </c>
      <c r="I142" s="157"/>
      <c r="J142" s="157">
        <f>ROUND(I142*H142,2)</f>
        <v>0</v>
      </c>
      <c r="K142" s="154" t="s">
        <v>1</v>
      </c>
      <c r="L142" s="33"/>
      <c r="M142" s="55" t="s">
        <v>1</v>
      </c>
      <c r="N142" s="158" t="s">
        <v>35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AR142" s="15" t="s">
        <v>132</v>
      </c>
      <c r="AT142" s="15" t="s">
        <v>127</v>
      </c>
      <c r="AU142" s="15" t="s">
        <v>71</v>
      </c>
      <c r="AY142" s="15" t="s">
        <v>126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5" t="s">
        <v>71</v>
      </c>
      <c r="BK142" s="161">
        <f>ROUND(I142*H142,2)</f>
        <v>0</v>
      </c>
      <c r="BL142" s="15" t="s">
        <v>132</v>
      </c>
      <c r="BM142" s="15" t="s">
        <v>195</v>
      </c>
    </row>
    <row r="143" spans="2:51" s="11" customFormat="1" ht="12">
      <c r="B143" s="162"/>
      <c r="C143" s="163"/>
      <c r="D143" s="164" t="s">
        <v>137</v>
      </c>
      <c r="E143" s="165" t="s">
        <v>1</v>
      </c>
      <c r="F143" s="166" t="s">
        <v>196</v>
      </c>
      <c r="G143" s="163"/>
      <c r="H143" s="167">
        <v>64</v>
      </c>
      <c r="I143" s="163"/>
      <c r="J143" s="163"/>
      <c r="K143" s="163"/>
      <c r="L143" s="168"/>
      <c r="M143" s="169"/>
      <c r="N143" s="170"/>
      <c r="O143" s="170"/>
      <c r="P143" s="170"/>
      <c r="Q143" s="170"/>
      <c r="R143" s="170"/>
      <c r="S143" s="170"/>
      <c r="T143" s="171"/>
      <c r="AT143" s="172" t="s">
        <v>137</v>
      </c>
      <c r="AU143" s="172" t="s">
        <v>71</v>
      </c>
      <c r="AV143" s="11" t="s">
        <v>73</v>
      </c>
      <c r="AW143" s="11" t="s">
        <v>27</v>
      </c>
      <c r="AX143" s="11" t="s">
        <v>64</v>
      </c>
      <c r="AY143" s="172" t="s">
        <v>126</v>
      </c>
    </row>
    <row r="144" spans="2:51" s="11" customFormat="1" ht="12">
      <c r="B144" s="162"/>
      <c r="C144" s="163"/>
      <c r="D144" s="164" t="s">
        <v>137</v>
      </c>
      <c r="E144" s="165" t="s">
        <v>1</v>
      </c>
      <c r="F144" s="166" t="s">
        <v>197</v>
      </c>
      <c r="G144" s="163"/>
      <c r="H144" s="167">
        <v>57.6</v>
      </c>
      <c r="I144" s="163"/>
      <c r="J144" s="163"/>
      <c r="K144" s="163"/>
      <c r="L144" s="168"/>
      <c r="M144" s="169"/>
      <c r="N144" s="170"/>
      <c r="O144" s="170"/>
      <c r="P144" s="170"/>
      <c r="Q144" s="170"/>
      <c r="R144" s="170"/>
      <c r="S144" s="170"/>
      <c r="T144" s="171"/>
      <c r="AT144" s="172" t="s">
        <v>137</v>
      </c>
      <c r="AU144" s="172" t="s">
        <v>71</v>
      </c>
      <c r="AV144" s="11" t="s">
        <v>73</v>
      </c>
      <c r="AW144" s="11" t="s">
        <v>27</v>
      </c>
      <c r="AX144" s="11" t="s">
        <v>64</v>
      </c>
      <c r="AY144" s="172" t="s">
        <v>126</v>
      </c>
    </row>
    <row r="145" spans="2:51" s="11" customFormat="1" ht="12">
      <c r="B145" s="162"/>
      <c r="C145" s="163"/>
      <c r="D145" s="164" t="s">
        <v>137</v>
      </c>
      <c r="E145" s="165" t="s">
        <v>1</v>
      </c>
      <c r="F145" s="166" t="s">
        <v>198</v>
      </c>
      <c r="G145" s="163"/>
      <c r="H145" s="167">
        <v>180.4</v>
      </c>
      <c r="I145" s="163"/>
      <c r="J145" s="163"/>
      <c r="K145" s="163"/>
      <c r="L145" s="168"/>
      <c r="M145" s="169"/>
      <c r="N145" s="170"/>
      <c r="O145" s="170"/>
      <c r="P145" s="170"/>
      <c r="Q145" s="170"/>
      <c r="R145" s="170"/>
      <c r="S145" s="170"/>
      <c r="T145" s="171"/>
      <c r="AT145" s="172" t="s">
        <v>137</v>
      </c>
      <c r="AU145" s="172" t="s">
        <v>71</v>
      </c>
      <c r="AV145" s="11" t="s">
        <v>73</v>
      </c>
      <c r="AW145" s="11" t="s">
        <v>27</v>
      </c>
      <c r="AX145" s="11" t="s">
        <v>64</v>
      </c>
      <c r="AY145" s="172" t="s">
        <v>126</v>
      </c>
    </row>
    <row r="146" spans="2:51" s="12" customFormat="1" ht="12">
      <c r="B146" s="173"/>
      <c r="C146" s="174"/>
      <c r="D146" s="164" t="s">
        <v>137</v>
      </c>
      <c r="E146" s="175" t="s">
        <v>1</v>
      </c>
      <c r="F146" s="176" t="s">
        <v>140</v>
      </c>
      <c r="G146" s="174"/>
      <c r="H146" s="177">
        <v>302</v>
      </c>
      <c r="I146" s="174"/>
      <c r="J146" s="174"/>
      <c r="K146" s="174"/>
      <c r="L146" s="178"/>
      <c r="M146" s="179"/>
      <c r="N146" s="180"/>
      <c r="O146" s="180"/>
      <c r="P146" s="180"/>
      <c r="Q146" s="180"/>
      <c r="R146" s="180"/>
      <c r="S146" s="180"/>
      <c r="T146" s="181"/>
      <c r="AT146" s="182" t="s">
        <v>137</v>
      </c>
      <c r="AU146" s="182" t="s">
        <v>71</v>
      </c>
      <c r="AV146" s="12" t="s">
        <v>132</v>
      </c>
      <c r="AW146" s="12" t="s">
        <v>27</v>
      </c>
      <c r="AX146" s="12" t="s">
        <v>71</v>
      </c>
      <c r="AY146" s="182" t="s">
        <v>126</v>
      </c>
    </row>
    <row r="147" spans="2:65" s="1" customFormat="1" ht="16.5" customHeight="1">
      <c r="B147" s="29"/>
      <c r="C147" s="183" t="s">
        <v>171</v>
      </c>
      <c r="D147" s="183" t="s">
        <v>199</v>
      </c>
      <c r="E147" s="184" t="s">
        <v>200</v>
      </c>
      <c r="F147" s="185" t="s">
        <v>201</v>
      </c>
      <c r="G147" s="186" t="s">
        <v>185</v>
      </c>
      <c r="H147" s="187">
        <v>503.333</v>
      </c>
      <c r="I147" s="188"/>
      <c r="J147" s="188">
        <f>ROUND(I147*H147,2)</f>
        <v>0</v>
      </c>
      <c r="K147" s="185" t="s">
        <v>1</v>
      </c>
      <c r="L147" s="189"/>
      <c r="M147" s="190" t="s">
        <v>1</v>
      </c>
      <c r="N147" s="191" t="s">
        <v>35</v>
      </c>
      <c r="O147" s="159">
        <v>0</v>
      </c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15" t="s">
        <v>153</v>
      </c>
      <c r="AT147" s="15" t="s">
        <v>199</v>
      </c>
      <c r="AU147" s="15" t="s">
        <v>71</v>
      </c>
      <c r="AY147" s="15" t="s">
        <v>126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5" t="s">
        <v>71</v>
      </c>
      <c r="BK147" s="161">
        <f>ROUND(I147*H147,2)</f>
        <v>0</v>
      </c>
      <c r="BL147" s="15" t="s">
        <v>132</v>
      </c>
      <c r="BM147" s="15" t="s">
        <v>202</v>
      </c>
    </row>
    <row r="148" spans="2:51" s="11" customFormat="1" ht="12">
      <c r="B148" s="162"/>
      <c r="C148" s="163"/>
      <c r="D148" s="164" t="s">
        <v>137</v>
      </c>
      <c r="E148" s="165" t="s">
        <v>1</v>
      </c>
      <c r="F148" s="166" t="s">
        <v>203</v>
      </c>
      <c r="G148" s="163"/>
      <c r="H148" s="167">
        <v>503.333</v>
      </c>
      <c r="I148" s="163"/>
      <c r="J148" s="163"/>
      <c r="K148" s="163"/>
      <c r="L148" s="168"/>
      <c r="M148" s="169"/>
      <c r="N148" s="170"/>
      <c r="O148" s="170"/>
      <c r="P148" s="170"/>
      <c r="Q148" s="170"/>
      <c r="R148" s="170"/>
      <c r="S148" s="170"/>
      <c r="T148" s="171"/>
      <c r="AT148" s="172" t="s">
        <v>137</v>
      </c>
      <c r="AU148" s="172" t="s">
        <v>71</v>
      </c>
      <c r="AV148" s="11" t="s">
        <v>73</v>
      </c>
      <c r="AW148" s="11" t="s">
        <v>27</v>
      </c>
      <c r="AX148" s="11" t="s">
        <v>64</v>
      </c>
      <c r="AY148" s="172" t="s">
        <v>126</v>
      </c>
    </row>
    <row r="149" spans="2:51" s="12" customFormat="1" ht="12">
      <c r="B149" s="173"/>
      <c r="C149" s="174"/>
      <c r="D149" s="164" t="s">
        <v>137</v>
      </c>
      <c r="E149" s="175" t="s">
        <v>1</v>
      </c>
      <c r="F149" s="176" t="s">
        <v>140</v>
      </c>
      <c r="G149" s="174"/>
      <c r="H149" s="177">
        <v>503.333</v>
      </c>
      <c r="I149" s="174"/>
      <c r="J149" s="174"/>
      <c r="K149" s="174"/>
      <c r="L149" s="178"/>
      <c r="M149" s="179"/>
      <c r="N149" s="180"/>
      <c r="O149" s="180"/>
      <c r="P149" s="180"/>
      <c r="Q149" s="180"/>
      <c r="R149" s="180"/>
      <c r="S149" s="180"/>
      <c r="T149" s="181"/>
      <c r="AT149" s="182" t="s">
        <v>137</v>
      </c>
      <c r="AU149" s="182" t="s">
        <v>71</v>
      </c>
      <c r="AV149" s="12" t="s">
        <v>132</v>
      </c>
      <c r="AW149" s="12" t="s">
        <v>27</v>
      </c>
      <c r="AX149" s="12" t="s">
        <v>71</v>
      </c>
      <c r="AY149" s="182" t="s">
        <v>126</v>
      </c>
    </row>
    <row r="150" spans="2:65" s="1" customFormat="1" ht="16.5" customHeight="1">
      <c r="B150" s="29"/>
      <c r="C150" s="183" t="s">
        <v>8</v>
      </c>
      <c r="D150" s="183" t="s">
        <v>199</v>
      </c>
      <c r="E150" s="184" t="s">
        <v>204</v>
      </c>
      <c r="F150" s="185" t="s">
        <v>205</v>
      </c>
      <c r="G150" s="186" t="s">
        <v>185</v>
      </c>
      <c r="H150" s="187">
        <v>1181.5</v>
      </c>
      <c r="I150" s="188"/>
      <c r="J150" s="188">
        <f>ROUND(I150*H150,2)</f>
        <v>0</v>
      </c>
      <c r="K150" s="185" t="s">
        <v>1</v>
      </c>
      <c r="L150" s="189"/>
      <c r="M150" s="190" t="s">
        <v>1</v>
      </c>
      <c r="N150" s="191" t="s">
        <v>35</v>
      </c>
      <c r="O150" s="159">
        <v>0</v>
      </c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AR150" s="15" t="s">
        <v>153</v>
      </c>
      <c r="AT150" s="15" t="s">
        <v>199</v>
      </c>
      <c r="AU150" s="15" t="s">
        <v>71</v>
      </c>
      <c r="AY150" s="15" t="s">
        <v>126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5" t="s">
        <v>71</v>
      </c>
      <c r="BK150" s="161">
        <f>ROUND(I150*H150,2)</f>
        <v>0</v>
      </c>
      <c r="BL150" s="15" t="s">
        <v>132</v>
      </c>
      <c r="BM150" s="15" t="s">
        <v>206</v>
      </c>
    </row>
    <row r="151" spans="2:51" s="11" customFormat="1" ht="12">
      <c r="B151" s="162"/>
      <c r="C151" s="163"/>
      <c r="D151" s="164" t="s">
        <v>137</v>
      </c>
      <c r="E151" s="165" t="s">
        <v>1</v>
      </c>
      <c r="F151" s="166" t="s">
        <v>207</v>
      </c>
      <c r="G151" s="163"/>
      <c r="H151" s="167">
        <v>1181.5</v>
      </c>
      <c r="I151" s="163"/>
      <c r="J151" s="163"/>
      <c r="K151" s="163"/>
      <c r="L151" s="168"/>
      <c r="M151" s="169"/>
      <c r="N151" s="170"/>
      <c r="O151" s="170"/>
      <c r="P151" s="170"/>
      <c r="Q151" s="170"/>
      <c r="R151" s="170"/>
      <c r="S151" s="170"/>
      <c r="T151" s="171"/>
      <c r="AT151" s="172" t="s">
        <v>137</v>
      </c>
      <c r="AU151" s="172" t="s">
        <v>71</v>
      </c>
      <c r="AV151" s="11" t="s">
        <v>73</v>
      </c>
      <c r="AW151" s="11" t="s">
        <v>27</v>
      </c>
      <c r="AX151" s="11" t="s">
        <v>64</v>
      </c>
      <c r="AY151" s="172" t="s">
        <v>126</v>
      </c>
    </row>
    <row r="152" spans="2:51" s="12" customFormat="1" ht="12">
      <c r="B152" s="173"/>
      <c r="C152" s="174"/>
      <c r="D152" s="164" t="s">
        <v>137</v>
      </c>
      <c r="E152" s="175" t="s">
        <v>1</v>
      </c>
      <c r="F152" s="176" t="s">
        <v>140</v>
      </c>
      <c r="G152" s="174"/>
      <c r="H152" s="177">
        <v>1181.5</v>
      </c>
      <c r="I152" s="174"/>
      <c r="J152" s="174"/>
      <c r="K152" s="174"/>
      <c r="L152" s="178"/>
      <c r="M152" s="179"/>
      <c r="N152" s="180"/>
      <c r="O152" s="180"/>
      <c r="P152" s="180"/>
      <c r="Q152" s="180"/>
      <c r="R152" s="180"/>
      <c r="S152" s="180"/>
      <c r="T152" s="181"/>
      <c r="AT152" s="182" t="s">
        <v>137</v>
      </c>
      <c r="AU152" s="182" t="s">
        <v>71</v>
      </c>
      <c r="AV152" s="12" t="s">
        <v>132</v>
      </c>
      <c r="AW152" s="12" t="s">
        <v>27</v>
      </c>
      <c r="AX152" s="12" t="s">
        <v>71</v>
      </c>
      <c r="AY152" s="182" t="s">
        <v>126</v>
      </c>
    </row>
    <row r="153" spans="2:65" s="1" customFormat="1" ht="16.5" customHeight="1">
      <c r="B153" s="29"/>
      <c r="C153" s="152" t="s">
        <v>177</v>
      </c>
      <c r="D153" s="152" t="s">
        <v>127</v>
      </c>
      <c r="E153" s="153" t="s">
        <v>208</v>
      </c>
      <c r="F153" s="154" t="s">
        <v>209</v>
      </c>
      <c r="G153" s="155" t="s">
        <v>136</v>
      </c>
      <c r="H153" s="156">
        <v>824</v>
      </c>
      <c r="I153" s="157"/>
      <c r="J153" s="157">
        <f aca="true" t="shared" si="0" ref="J153:J158">ROUND(I153*H153,2)</f>
        <v>0</v>
      </c>
      <c r="K153" s="154" t="s">
        <v>1</v>
      </c>
      <c r="L153" s="33"/>
      <c r="M153" s="55" t="s">
        <v>1</v>
      </c>
      <c r="N153" s="158" t="s">
        <v>35</v>
      </c>
      <c r="O153" s="159">
        <v>0</v>
      </c>
      <c r="P153" s="159">
        <f aca="true" t="shared" si="1" ref="P153:P158">O153*H153</f>
        <v>0</v>
      </c>
      <c r="Q153" s="159">
        <v>0</v>
      </c>
      <c r="R153" s="159">
        <f aca="true" t="shared" si="2" ref="R153:R158">Q153*H153</f>
        <v>0</v>
      </c>
      <c r="S153" s="159">
        <v>0</v>
      </c>
      <c r="T153" s="160">
        <f aca="true" t="shared" si="3" ref="T153:T158">S153*H153</f>
        <v>0</v>
      </c>
      <c r="AR153" s="15" t="s">
        <v>132</v>
      </c>
      <c r="AT153" s="15" t="s">
        <v>127</v>
      </c>
      <c r="AU153" s="15" t="s">
        <v>71</v>
      </c>
      <c r="AY153" s="15" t="s">
        <v>126</v>
      </c>
      <c r="BE153" s="161">
        <f aca="true" t="shared" si="4" ref="BE153:BE158">IF(N153="základní",J153,0)</f>
        <v>0</v>
      </c>
      <c r="BF153" s="161">
        <f aca="true" t="shared" si="5" ref="BF153:BF158">IF(N153="snížená",J153,0)</f>
        <v>0</v>
      </c>
      <c r="BG153" s="161">
        <f aca="true" t="shared" si="6" ref="BG153:BG158">IF(N153="zákl. přenesená",J153,0)</f>
        <v>0</v>
      </c>
      <c r="BH153" s="161">
        <f aca="true" t="shared" si="7" ref="BH153:BH158">IF(N153="sníž. přenesená",J153,0)</f>
        <v>0</v>
      </c>
      <c r="BI153" s="161">
        <f aca="true" t="shared" si="8" ref="BI153:BI158">IF(N153="nulová",J153,0)</f>
        <v>0</v>
      </c>
      <c r="BJ153" s="15" t="s">
        <v>71</v>
      </c>
      <c r="BK153" s="161">
        <f aca="true" t="shared" si="9" ref="BK153:BK158">ROUND(I153*H153,2)</f>
        <v>0</v>
      </c>
      <c r="BL153" s="15" t="s">
        <v>132</v>
      </c>
      <c r="BM153" s="15" t="s">
        <v>210</v>
      </c>
    </row>
    <row r="154" spans="2:65" s="1" customFormat="1" ht="16.5" customHeight="1">
      <c r="B154" s="29"/>
      <c r="C154" s="183" t="s">
        <v>211</v>
      </c>
      <c r="D154" s="183" t="s">
        <v>199</v>
      </c>
      <c r="E154" s="184" t="s">
        <v>212</v>
      </c>
      <c r="F154" s="185" t="s">
        <v>213</v>
      </c>
      <c r="G154" s="186" t="s">
        <v>214</v>
      </c>
      <c r="H154" s="187">
        <v>82.5</v>
      </c>
      <c r="I154" s="188"/>
      <c r="J154" s="188">
        <f t="shared" si="0"/>
        <v>0</v>
      </c>
      <c r="K154" s="185" t="s">
        <v>131</v>
      </c>
      <c r="L154" s="189"/>
      <c r="M154" s="190" t="s">
        <v>1</v>
      </c>
      <c r="N154" s="191" t="s">
        <v>35</v>
      </c>
      <c r="O154" s="159">
        <v>0</v>
      </c>
      <c r="P154" s="159">
        <f t="shared" si="1"/>
        <v>0</v>
      </c>
      <c r="Q154" s="159">
        <v>0</v>
      </c>
      <c r="R154" s="159">
        <f t="shared" si="2"/>
        <v>0</v>
      </c>
      <c r="S154" s="159">
        <v>0</v>
      </c>
      <c r="T154" s="160">
        <f t="shared" si="3"/>
        <v>0</v>
      </c>
      <c r="AR154" s="15" t="s">
        <v>153</v>
      </c>
      <c r="AT154" s="15" t="s">
        <v>199</v>
      </c>
      <c r="AU154" s="15" t="s">
        <v>71</v>
      </c>
      <c r="AY154" s="15" t="s">
        <v>126</v>
      </c>
      <c r="BE154" s="161">
        <f t="shared" si="4"/>
        <v>0</v>
      </c>
      <c r="BF154" s="161">
        <f t="shared" si="5"/>
        <v>0</v>
      </c>
      <c r="BG154" s="161">
        <f t="shared" si="6"/>
        <v>0</v>
      </c>
      <c r="BH154" s="161">
        <f t="shared" si="7"/>
        <v>0</v>
      </c>
      <c r="BI154" s="161">
        <f t="shared" si="8"/>
        <v>0</v>
      </c>
      <c r="BJ154" s="15" t="s">
        <v>71</v>
      </c>
      <c r="BK154" s="161">
        <f t="shared" si="9"/>
        <v>0</v>
      </c>
      <c r="BL154" s="15" t="s">
        <v>132</v>
      </c>
      <c r="BM154" s="15" t="s">
        <v>215</v>
      </c>
    </row>
    <row r="155" spans="2:65" s="1" customFormat="1" ht="16.5" customHeight="1">
      <c r="B155" s="29"/>
      <c r="C155" s="152" t="s">
        <v>181</v>
      </c>
      <c r="D155" s="152" t="s">
        <v>127</v>
      </c>
      <c r="E155" s="153" t="s">
        <v>216</v>
      </c>
      <c r="F155" s="154" t="s">
        <v>217</v>
      </c>
      <c r="G155" s="155" t="s">
        <v>130</v>
      </c>
      <c r="H155" s="156">
        <v>2</v>
      </c>
      <c r="I155" s="157"/>
      <c r="J155" s="157">
        <f t="shared" si="0"/>
        <v>0</v>
      </c>
      <c r="K155" s="154" t="s">
        <v>131</v>
      </c>
      <c r="L155" s="33"/>
      <c r="M155" s="55" t="s">
        <v>1</v>
      </c>
      <c r="N155" s="158" t="s">
        <v>35</v>
      </c>
      <c r="O155" s="159">
        <v>0.343</v>
      </c>
      <c r="P155" s="159">
        <f t="shared" si="1"/>
        <v>0.686</v>
      </c>
      <c r="Q155" s="159">
        <v>0</v>
      </c>
      <c r="R155" s="159">
        <f t="shared" si="2"/>
        <v>0</v>
      </c>
      <c r="S155" s="159">
        <v>0</v>
      </c>
      <c r="T155" s="160">
        <f t="shared" si="3"/>
        <v>0</v>
      </c>
      <c r="AR155" s="15" t="s">
        <v>132</v>
      </c>
      <c r="AT155" s="15" t="s">
        <v>127</v>
      </c>
      <c r="AU155" s="15" t="s">
        <v>71</v>
      </c>
      <c r="AY155" s="15" t="s">
        <v>126</v>
      </c>
      <c r="BE155" s="161">
        <f t="shared" si="4"/>
        <v>0</v>
      </c>
      <c r="BF155" s="161">
        <f t="shared" si="5"/>
        <v>0</v>
      </c>
      <c r="BG155" s="161">
        <f t="shared" si="6"/>
        <v>0</v>
      </c>
      <c r="BH155" s="161">
        <f t="shared" si="7"/>
        <v>0</v>
      </c>
      <c r="BI155" s="161">
        <f t="shared" si="8"/>
        <v>0</v>
      </c>
      <c r="BJ155" s="15" t="s">
        <v>71</v>
      </c>
      <c r="BK155" s="161">
        <f t="shared" si="9"/>
        <v>0</v>
      </c>
      <c r="BL155" s="15" t="s">
        <v>132</v>
      </c>
      <c r="BM155" s="15" t="s">
        <v>218</v>
      </c>
    </row>
    <row r="156" spans="2:65" s="1" customFormat="1" ht="16.5" customHeight="1">
      <c r="B156" s="29"/>
      <c r="C156" s="183" t="s">
        <v>219</v>
      </c>
      <c r="D156" s="183" t="s">
        <v>199</v>
      </c>
      <c r="E156" s="184" t="s">
        <v>220</v>
      </c>
      <c r="F156" s="185" t="s">
        <v>221</v>
      </c>
      <c r="G156" s="186" t="s">
        <v>130</v>
      </c>
      <c r="H156" s="187">
        <v>2</v>
      </c>
      <c r="I156" s="188"/>
      <c r="J156" s="188">
        <f t="shared" si="0"/>
        <v>0</v>
      </c>
      <c r="K156" s="185" t="s">
        <v>131</v>
      </c>
      <c r="L156" s="189"/>
      <c r="M156" s="190" t="s">
        <v>1</v>
      </c>
      <c r="N156" s="191" t="s">
        <v>35</v>
      </c>
      <c r="O156" s="159">
        <v>0</v>
      </c>
      <c r="P156" s="159">
        <f t="shared" si="1"/>
        <v>0</v>
      </c>
      <c r="Q156" s="159">
        <v>0</v>
      </c>
      <c r="R156" s="159">
        <f t="shared" si="2"/>
        <v>0</v>
      </c>
      <c r="S156" s="159">
        <v>0</v>
      </c>
      <c r="T156" s="160">
        <f t="shared" si="3"/>
        <v>0</v>
      </c>
      <c r="AR156" s="15" t="s">
        <v>153</v>
      </c>
      <c r="AT156" s="15" t="s">
        <v>199</v>
      </c>
      <c r="AU156" s="15" t="s">
        <v>71</v>
      </c>
      <c r="AY156" s="15" t="s">
        <v>126</v>
      </c>
      <c r="BE156" s="161">
        <f t="shared" si="4"/>
        <v>0</v>
      </c>
      <c r="BF156" s="161">
        <f t="shared" si="5"/>
        <v>0</v>
      </c>
      <c r="BG156" s="161">
        <f t="shared" si="6"/>
        <v>0</v>
      </c>
      <c r="BH156" s="161">
        <f t="shared" si="7"/>
        <v>0</v>
      </c>
      <c r="BI156" s="161">
        <f t="shared" si="8"/>
        <v>0</v>
      </c>
      <c r="BJ156" s="15" t="s">
        <v>71</v>
      </c>
      <c r="BK156" s="161">
        <f t="shared" si="9"/>
        <v>0</v>
      </c>
      <c r="BL156" s="15" t="s">
        <v>132</v>
      </c>
      <c r="BM156" s="15" t="s">
        <v>222</v>
      </c>
    </row>
    <row r="157" spans="2:65" s="1" customFormat="1" ht="16.5" customHeight="1">
      <c r="B157" s="29"/>
      <c r="C157" s="152" t="s">
        <v>186</v>
      </c>
      <c r="D157" s="152" t="s">
        <v>127</v>
      </c>
      <c r="E157" s="153" t="s">
        <v>223</v>
      </c>
      <c r="F157" s="154" t="s">
        <v>224</v>
      </c>
      <c r="G157" s="155" t="s">
        <v>225</v>
      </c>
      <c r="H157" s="156">
        <v>2</v>
      </c>
      <c r="I157" s="157"/>
      <c r="J157" s="157">
        <f t="shared" si="0"/>
        <v>0</v>
      </c>
      <c r="K157" s="154" t="s">
        <v>131</v>
      </c>
      <c r="L157" s="33"/>
      <c r="M157" s="55" t="s">
        <v>1</v>
      </c>
      <c r="N157" s="158" t="s">
        <v>35</v>
      </c>
      <c r="O157" s="159">
        <v>0.206</v>
      </c>
      <c r="P157" s="159">
        <f t="shared" si="1"/>
        <v>0.412</v>
      </c>
      <c r="Q157" s="159">
        <v>0.01125</v>
      </c>
      <c r="R157" s="159">
        <f t="shared" si="2"/>
        <v>0.0225</v>
      </c>
      <c r="S157" s="159">
        <v>0</v>
      </c>
      <c r="T157" s="160">
        <f t="shared" si="3"/>
        <v>0</v>
      </c>
      <c r="AR157" s="15" t="s">
        <v>132</v>
      </c>
      <c r="AT157" s="15" t="s">
        <v>127</v>
      </c>
      <c r="AU157" s="15" t="s">
        <v>71</v>
      </c>
      <c r="AY157" s="15" t="s">
        <v>126</v>
      </c>
      <c r="BE157" s="161">
        <f t="shared" si="4"/>
        <v>0</v>
      </c>
      <c r="BF157" s="161">
        <f t="shared" si="5"/>
        <v>0</v>
      </c>
      <c r="BG157" s="161">
        <f t="shared" si="6"/>
        <v>0</v>
      </c>
      <c r="BH157" s="161">
        <f t="shared" si="7"/>
        <v>0</v>
      </c>
      <c r="BI157" s="161">
        <f t="shared" si="8"/>
        <v>0</v>
      </c>
      <c r="BJ157" s="15" t="s">
        <v>71</v>
      </c>
      <c r="BK157" s="161">
        <f t="shared" si="9"/>
        <v>0</v>
      </c>
      <c r="BL157" s="15" t="s">
        <v>132</v>
      </c>
      <c r="BM157" s="15" t="s">
        <v>226</v>
      </c>
    </row>
    <row r="158" spans="2:65" s="1" customFormat="1" ht="16.5" customHeight="1">
      <c r="B158" s="29"/>
      <c r="C158" s="152" t="s">
        <v>7</v>
      </c>
      <c r="D158" s="152" t="s">
        <v>127</v>
      </c>
      <c r="E158" s="153" t="s">
        <v>227</v>
      </c>
      <c r="F158" s="154" t="s">
        <v>228</v>
      </c>
      <c r="G158" s="155" t="s">
        <v>136</v>
      </c>
      <c r="H158" s="156">
        <v>824</v>
      </c>
      <c r="I158" s="157"/>
      <c r="J158" s="157">
        <f t="shared" si="0"/>
        <v>0</v>
      </c>
      <c r="K158" s="154" t="s">
        <v>131</v>
      </c>
      <c r="L158" s="33"/>
      <c r="M158" s="55" t="s">
        <v>1</v>
      </c>
      <c r="N158" s="158" t="s">
        <v>35</v>
      </c>
      <c r="O158" s="159">
        <v>0.011</v>
      </c>
      <c r="P158" s="159">
        <f t="shared" si="1"/>
        <v>9.064</v>
      </c>
      <c r="Q158" s="159">
        <v>0</v>
      </c>
      <c r="R158" s="159">
        <f t="shared" si="2"/>
        <v>0</v>
      </c>
      <c r="S158" s="159">
        <v>0</v>
      </c>
      <c r="T158" s="160">
        <f t="shared" si="3"/>
        <v>0</v>
      </c>
      <c r="AR158" s="15" t="s">
        <v>132</v>
      </c>
      <c r="AT158" s="15" t="s">
        <v>127</v>
      </c>
      <c r="AU158" s="15" t="s">
        <v>71</v>
      </c>
      <c r="AY158" s="15" t="s">
        <v>126</v>
      </c>
      <c r="BE158" s="161">
        <f t="shared" si="4"/>
        <v>0</v>
      </c>
      <c r="BF158" s="161">
        <f t="shared" si="5"/>
        <v>0</v>
      </c>
      <c r="BG158" s="161">
        <f t="shared" si="6"/>
        <v>0</v>
      </c>
      <c r="BH158" s="161">
        <f t="shared" si="7"/>
        <v>0</v>
      </c>
      <c r="BI158" s="161">
        <f t="shared" si="8"/>
        <v>0</v>
      </c>
      <c r="BJ158" s="15" t="s">
        <v>71</v>
      </c>
      <c r="BK158" s="161">
        <f t="shared" si="9"/>
        <v>0</v>
      </c>
      <c r="BL158" s="15" t="s">
        <v>132</v>
      </c>
      <c r="BM158" s="15" t="s">
        <v>229</v>
      </c>
    </row>
    <row r="159" spans="2:63" s="10" customFormat="1" ht="22.95" customHeight="1">
      <c r="B159" s="139"/>
      <c r="C159" s="140"/>
      <c r="D159" s="141" t="s">
        <v>63</v>
      </c>
      <c r="E159" s="192" t="s">
        <v>230</v>
      </c>
      <c r="F159" s="192" t="s">
        <v>1</v>
      </c>
      <c r="G159" s="140"/>
      <c r="H159" s="140"/>
      <c r="I159" s="140"/>
      <c r="J159" s="193">
        <f>BK159</f>
        <v>0</v>
      </c>
      <c r="K159" s="140"/>
      <c r="L159" s="144"/>
      <c r="M159" s="145"/>
      <c r="N159" s="146"/>
      <c r="O159" s="146"/>
      <c r="P159" s="147">
        <f>P160</f>
        <v>0</v>
      </c>
      <c r="Q159" s="146"/>
      <c r="R159" s="147">
        <f>R160</f>
        <v>0</v>
      </c>
      <c r="S159" s="146"/>
      <c r="T159" s="148">
        <f>T160</f>
        <v>0</v>
      </c>
      <c r="AR159" s="149" t="s">
        <v>71</v>
      </c>
      <c r="AT159" s="150" t="s">
        <v>63</v>
      </c>
      <c r="AU159" s="150" t="s">
        <v>71</v>
      </c>
      <c r="AY159" s="149" t="s">
        <v>126</v>
      </c>
      <c r="BK159" s="151">
        <f>BK160</f>
        <v>0</v>
      </c>
    </row>
    <row r="160" spans="2:65" s="1" customFormat="1" ht="16.5" customHeight="1">
      <c r="B160" s="29"/>
      <c r="C160" s="183" t="s">
        <v>190</v>
      </c>
      <c r="D160" s="183" t="s">
        <v>199</v>
      </c>
      <c r="E160" s="184" t="s">
        <v>231</v>
      </c>
      <c r="F160" s="185" t="s">
        <v>232</v>
      </c>
      <c r="G160" s="186" t="s">
        <v>136</v>
      </c>
      <c r="H160" s="187">
        <v>3129</v>
      </c>
      <c r="I160" s="188"/>
      <c r="J160" s="188">
        <f>ROUND(I160*H160,2)</f>
        <v>0</v>
      </c>
      <c r="K160" s="185" t="s">
        <v>131</v>
      </c>
      <c r="L160" s="189"/>
      <c r="M160" s="190" t="s">
        <v>1</v>
      </c>
      <c r="N160" s="191" t="s">
        <v>35</v>
      </c>
      <c r="O160" s="159">
        <v>0</v>
      </c>
      <c r="P160" s="159">
        <f>O160*H160</f>
        <v>0</v>
      </c>
      <c r="Q160" s="159">
        <v>0</v>
      </c>
      <c r="R160" s="159">
        <f>Q160*H160</f>
        <v>0</v>
      </c>
      <c r="S160" s="159">
        <v>0</v>
      </c>
      <c r="T160" s="160">
        <f>S160*H160</f>
        <v>0</v>
      </c>
      <c r="AR160" s="15" t="s">
        <v>153</v>
      </c>
      <c r="AT160" s="15" t="s">
        <v>199</v>
      </c>
      <c r="AU160" s="15" t="s">
        <v>73</v>
      </c>
      <c r="AY160" s="15" t="s">
        <v>126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5" t="s">
        <v>71</v>
      </c>
      <c r="BK160" s="161">
        <f>ROUND(I160*H160,2)</f>
        <v>0</v>
      </c>
      <c r="BL160" s="15" t="s">
        <v>132</v>
      </c>
      <c r="BM160" s="15" t="s">
        <v>233</v>
      </c>
    </row>
    <row r="161" spans="2:63" s="10" customFormat="1" ht="22.95" customHeight="1">
      <c r="B161" s="139"/>
      <c r="C161" s="140"/>
      <c r="D161" s="141"/>
      <c r="E161" s="192"/>
      <c r="F161" s="192"/>
      <c r="G161" s="140"/>
      <c r="H161" s="140"/>
      <c r="I161" s="140"/>
      <c r="J161" s="193"/>
      <c r="K161" s="140"/>
      <c r="L161" s="144"/>
      <c r="M161" s="145"/>
      <c r="N161" s="146"/>
      <c r="O161" s="146"/>
      <c r="P161" s="147">
        <v>0</v>
      </c>
      <c r="Q161" s="146"/>
      <c r="R161" s="147">
        <v>0</v>
      </c>
      <c r="S161" s="146"/>
      <c r="T161" s="148">
        <v>0</v>
      </c>
      <c r="AR161" s="149" t="s">
        <v>71</v>
      </c>
      <c r="AT161" s="150" t="s">
        <v>63</v>
      </c>
      <c r="AU161" s="150" t="s">
        <v>71</v>
      </c>
      <c r="AY161" s="149" t="s">
        <v>126</v>
      </c>
      <c r="BK161" s="151">
        <v>0</v>
      </c>
    </row>
    <row r="162" spans="2:63" s="10" customFormat="1" ht="25.95" customHeight="1">
      <c r="B162" s="139"/>
      <c r="C162" s="140"/>
      <c r="D162" s="141" t="s">
        <v>63</v>
      </c>
      <c r="E162" s="142" t="s">
        <v>141</v>
      </c>
      <c r="F162" s="142" t="s">
        <v>234</v>
      </c>
      <c r="G162" s="140"/>
      <c r="H162" s="140"/>
      <c r="I162" s="140"/>
      <c r="J162" s="143">
        <f>BK162</f>
        <v>0</v>
      </c>
      <c r="K162" s="140"/>
      <c r="L162" s="144"/>
      <c r="M162" s="145"/>
      <c r="N162" s="146"/>
      <c r="O162" s="146"/>
      <c r="P162" s="147">
        <f>SUM(P163:P171)</f>
        <v>0</v>
      </c>
      <c r="Q162" s="146"/>
      <c r="R162" s="147">
        <f>SUM(R163:R171)</f>
        <v>0</v>
      </c>
      <c r="S162" s="146"/>
      <c r="T162" s="148">
        <f>SUM(T163:T171)</f>
        <v>0</v>
      </c>
      <c r="AR162" s="149" t="s">
        <v>71</v>
      </c>
      <c r="AT162" s="150" t="s">
        <v>63</v>
      </c>
      <c r="AU162" s="150" t="s">
        <v>64</v>
      </c>
      <c r="AY162" s="149" t="s">
        <v>126</v>
      </c>
      <c r="BK162" s="151">
        <f>SUM(BK163:BK171)</f>
        <v>0</v>
      </c>
    </row>
    <row r="163" spans="2:65" s="1" customFormat="1" ht="16.5" customHeight="1">
      <c r="B163" s="29"/>
      <c r="C163" s="152" t="s">
        <v>235</v>
      </c>
      <c r="D163" s="152" t="s">
        <v>127</v>
      </c>
      <c r="E163" s="153" t="s">
        <v>236</v>
      </c>
      <c r="F163" s="154" t="s">
        <v>237</v>
      </c>
      <c r="G163" s="155" t="s">
        <v>147</v>
      </c>
      <c r="H163" s="156">
        <v>1.2</v>
      </c>
      <c r="I163" s="157"/>
      <c r="J163" s="157">
        <f>ROUND(I163*H163,2)</f>
        <v>0</v>
      </c>
      <c r="K163" s="154" t="s">
        <v>1</v>
      </c>
      <c r="L163" s="33"/>
      <c r="M163" s="55" t="s">
        <v>1</v>
      </c>
      <c r="N163" s="158" t="s">
        <v>35</v>
      </c>
      <c r="O163" s="159">
        <v>0</v>
      </c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AR163" s="15" t="s">
        <v>132</v>
      </c>
      <c r="AT163" s="15" t="s">
        <v>127</v>
      </c>
      <c r="AU163" s="15" t="s">
        <v>71</v>
      </c>
      <c r="AY163" s="15" t="s">
        <v>126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5" t="s">
        <v>71</v>
      </c>
      <c r="BK163" s="161">
        <f>ROUND(I163*H163,2)</f>
        <v>0</v>
      </c>
      <c r="BL163" s="15" t="s">
        <v>132</v>
      </c>
      <c r="BM163" s="15" t="s">
        <v>238</v>
      </c>
    </row>
    <row r="164" spans="2:51" s="11" customFormat="1" ht="12">
      <c r="B164" s="162"/>
      <c r="C164" s="163"/>
      <c r="D164" s="164" t="s">
        <v>137</v>
      </c>
      <c r="E164" s="165" t="s">
        <v>1</v>
      </c>
      <c r="F164" s="166" t="s">
        <v>239</v>
      </c>
      <c r="G164" s="163"/>
      <c r="H164" s="167">
        <v>1.2</v>
      </c>
      <c r="I164" s="163"/>
      <c r="J164" s="163"/>
      <c r="K164" s="163"/>
      <c r="L164" s="168"/>
      <c r="M164" s="169"/>
      <c r="N164" s="170"/>
      <c r="O164" s="170"/>
      <c r="P164" s="170"/>
      <c r="Q164" s="170"/>
      <c r="R164" s="170"/>
      <c r="S164" s="170"/>
      <c r="T164" s="171"/>
      <c r="AT164" s="172" t="s">
        <v>137</v>
      </c>
      <c r="AU164" s="172" t="s">
        <v>71</v>
      </c>
      <c r="AV164" s="11" t="s">
        <v>73</v>
      </c>
      <c r="AW164" s="11" t="s">
        <v>27</v>
      </c>
      <c r="AX164" s="11" t="s">
        <v>64</v>
      </c>
      <c r="AY164" s="172" t="s">
        <v>126</v>
      </c>
    </row>
    <row r="165" spans="2:51" s="12" customFormat="1" ht="12">
      <c r="B165" s="173"/>
      <c r="C165" s="174"/>
      <c r="D165" s="164" t="s">
        <v>137</v>
      </c>
      <c r="E165" s="175" t="s">
        <v>1</v>
      </c>
      <c r="F165" s="176" t="s">
        <v>140</v>
      </c>
      <c r="G165" s="174"/>
      <c r="H165" s="177">
        <v>1.2</v>
      </c>
      <c r="I165" s="174"/>
      <c r="J165" s="174"/>
      <c r="K165" s="174"/>
      <c r="L165" s="178"/>
      <c r="M165" s="179"/>
      <c r="N165" s="180"/>
      <c r="O165" s="180"/>
      <c r="P165" s="180"/>
      <c r="Q165" s="180"/>
      <c r="R165" s="180"/>
      <c r="S165" s="180"/>
      <c r="T165" s="181"/>
      <c r="AT165" s="182" t="s">
        <v>137</v>
      </c>
      <c r="AU165" s="182" t="s">
        <v>71</v>
      </c>
      <c r="AV165" s="12" t="s">
        <v>132</v>
      </c>
      <c r="AW165" s="12" t="s">
        <v>27</v>
      </c>
      <c r="AX165" s="12" t="s">
        <v>71</v>
      </c>
      <c r="AY165" s="182" t="s">
        <v>126</v>
      </c>
    </row>
    <row r="166" spans="2:65" s="1" customFormat="1" ht="16.5" customHeight="1">
      <c r="B166" s="29"/>
      <c r="C166" s="152" t="s">
        <v>195</v>
      </c>
      <c r="D166" s="152" t="s">
        <v>127</v>
      </c>
      <c r="E166" s="153" t="s">
        <v>240</v>
      </c>
      <c r="F166" s="154" t="s">
        <v>241</v>
      </c>
      <c r="G166" s="155" t="s">
        <v>147</v>
      </c>
      <c r="H166" s="156">
        <v>2.808</v>
      </c>
      <c r="I166" s="157"/>
      <c r="J166" s="157">
        <f>ROUND(I166*H166,2)</f>
        <v>0</v>
      </c>
      <c r="K166" s="154" t="s">
        <v>1</v>
      </c>
      <c r="L166" s="33"/>
      <c r="M166" s="55" t="s">
        <v>1</v>
      </c>
      <c r="N166" s="158" t="s">
        <v>35</v>
      </c>
      <c r="O166" s="159">
        <v>0</v>
      </c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AR166" s="15" t="s">
        <v>132</v>
      </c>
      <c r="AT166" s="15" t="s">
        <v>127</v>
      </c>
      <c r="AU166" s="15" t="s">
        <v>71</v>
      </c>
      <c r="AY166" s="15" t="s">
        <v>126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5" t="s">
        <v>71</v>
      </c>
      <c r="BK166" s="161">
        <f>ROUND(I166*H166,2)</f>
        <v>0</v>
      </c>
      <c r="BL166" s="15" t="s">
        <v>132</v>
      </c>
      <c r="BM166" s="15" t="s">
        <v>242</v>
      </c>
    </row>
    <row r="167" spans="2:51" s="11" customFormat="1" ht="12">
      <c r="B167" s="162"/>
      <c r="C167" s="163"/>
      <c r="D167" s="164" t="s">
        <v>137</v>
      </c>
      <c r="E167" s="165" t="s">
        <v>1</v>
      </c>
      <c r="F167" s="166" t="s">
        <v>243</v>
      </c>
      <c r="G167" s="163"/>
      <c r="H167" s="167">
        <v>2.808</v>
      </c>
      <c r="I167" s="163"/>
      <c r="J167" s="163"/>
      <c r="K167" s="163"/>
      <c r="L167" s="168"/>
      <c r="M167" s="169"/>
      <c r="N167" s="170"/>
      <c r="O167" s="170"/>
      <c r="P167" s="170"/>
      <c r="Q167" s="170"/>
      <c r="R167" s="170"/>
      <c r="S167" s="170"/>
      <c r="T167" s="171"/>
      <c r="AT167" s="172" t="s">
        <v>137</v>
      </c>
      <c r="AU167" s="172" t="s">
        <v>71</v>
      </c>
      <c r="AV167" s="11" t="s">
        <v>73</v>
      </c>
      <c r="AW167" s="11" t="s">
        <v>27</v>
      </c>
      <c r="AX167" s="11" t="s">
        <v>64</v>
      </c>
      <c r="AY167" s="172" t="s">
        <v>126</v>
      </c>
    </row>
    <row r="168" spans="2:51" s="12" customFormat="1" ht="12">
      <c r="B168" s="173"/>
      <c r="C168" s="174"/>
      <c r="D168" s="164" t="s">
        <v>137</v>
      </c>
      <c r="E168" s="175" t="s">
        <v>1</v>
      </c>
      <c r="F168" s="176" t="s">
        <v>140</v>
      </c>
      <c r="G168" s="174"/>
      <c r="H168" s="177">
        <v>2.808</v>
      </c>
      <c r="I168" s="174"/>
      <c r="J168" s="174"/>
      <c r="K168" s="174"/>
      <c r="L168" s="178"/>
      <c r="M168" s="179"/>
      <c r="N168" s="180"/>
      <c r="O168" s="180"/>
      <c r="P168" s="180"/>
      <c r="Q168" s="180"/>
      <c r="R168" s="180"/>
      <c r="S168" s="180"/>
      <c r="T168" s="181"/>
      <c r="AT168" s="182" t="s">
        <v>137</v>
      </c>
      <c r="AU168" s="182" t="s">
        <v>71</v>
      </c>
      <c r="AV168" s="12" t="s">
        <v>132</v>
      </c>
      <c r="AW168" s="12" t="s">
        <v>27</v>
      </c>
      <c r="AX168" s="12" t="s">
        <v>71</v>
      </c>
      <c r="AY168" s="182" t="s">
        <v>126</v>
      </c>
    </row>
    <row r="169" spans="2:65" s="1" customFormat="1" ht="16.5" customHeight="1">
      <c r="B169" s="29"/>
      <c r="C169" s="152" t="s">
        <v>244</v>
      </c>
      <c r="D169" s="152" t="s">
        <v>127</v>
      </c>
      <c r="E169" s="153" t="s">
        <v>245</v>
      </c>
      <c r="F169" s="154" t="s">
        <v>246</v>
      </c>
      <c r="G169" s="155" t="s">
        <v>136</v>
      </c>
      <c r="H169" s="156">
        <v>13.52</v>
      </c>
      <c r="I169" s="157"/>
      <c r="J169" s="157">
        <f>ROUND(I169*H169,2)</f>
        <v>0</v>
      </c>
      <c r="K169" s="154" t="s">
        <v>1</v>
      </c>
      <c r="L169" s="33"/>
      <c r="M169" s="55" t="s">
        <v>1</v>
      </c>
      <c r="N169" s="158" t="s">
        <v>35</v>
      </c>
      <c r="O169" s="159">
        <v>0</v>
      </c>
      <c r="P169" s="159">
        <f>O169*H169</f>
        <v>0</v>
      </c>
      <c r="Q169" s="159">
        <v>0</v>
      </c>
      <c r="R169" s="159">
        <f>Q169*H169</f>
        <v>0</v>
      </c>
      <c r="S169" s="159">
        <v>0</v>
      </c>
      <c r="T169" s="160">
        <f>S169*H169</f>
        <v>0</v>
      </c>
      <c r="AR169" s="15" t="s">
        <v>132</v>
      </c>
      <c r="AT169" s="15" t="s">
        <v>127</v>
      </c>
      <c r="AU169" s="15" t="s">
        <v>71</v>
      </c>
      <c r="AY169" s="15" t="s">
        <v>126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15" t="s">
        <v>71</v>
      </c>
      <c r="BK169" s="161">
        <f>ROUND(I169*H169,2)</f>
        <v>0</v>
      </c>
      <c r="BL169" s="15" t="s">
        <v>132</v>
      </c>
      <c r="BM169" s="15" t="s">
        <v>247</v>
      </c>
    </row>
    <row r="170" spans="2:51" s="11" customFormat="1" ht="12">
      <c r="B170" s="162"/>
      <c r="C170" s="163"/>
      <c r="D170" s="164" t="s">
        <v>137</v>
      </c>
      <c r="E170" s="165" t="s">
        <v>1</v>
      </c>
      <c r="F170" s="166" t="s">
        <v>248</v>
      </c>
      <c r="G170" s="163"/>
      <c r="H170" s="167">
        <v>13.52</v>
      </c>
      <c r="I170" s="163"/>
      <c r="J170" s="163"/>
      <c r="K170" s="163"/>
      <c r="L170" s="168"/>
      <c r="M170" s="169"/>
      <c r="N170" s="170"/>
      <c r="O170" s="170"/>
      <c r="P170" s="170"/>
      <c r="Q170" s="170"/>
      <c r="R170" s="170"/>
      <c r="S170" s="170"/>
      <c r="T170" s="171"/>
      <c r="AT170" s="172" t="s">
        <v>137</v>
      </c>
      <c r="AU170" s="172" t="s">
        <v>71</v>
      </c>
      <c r="AV170" s="11" t="s">
        <v>73</v>
      </c>
      <c r="AW170" s="11" t="s">
        <v>27</v>
      </c>
      <c r="AX170" s="11" t="s">
        <v>64</v>
      </c>
      <c r="AY170" s="172" t="s">
        <v>126</v>
      </c>
    </row>
    <row r="171" spans="2:51" s="12" customFormat="1" ht="12">
      <c r="B171" s="173"/>
      <c r="C171" s="174"/>
      <c r="D171" s="164" t="s">
        <v>137</v>
      </c>
      <c r="E171" s="175" t="s">
        <v>1</v>
      </c>
      <c r="F171" s="176" t="s">
        <v>140</v>
      </c>
      <c r="G171" s="174"/>
      <c r="H171" s="177">
        <v>13.52</v>
      </c>
      <c r="I171" s="174"/>
      <c r="J171" s="174"/>
      <c r="K171" s="174"/>
      <c r="L171" s="178"/>
      <c r="M171" s="179"/>
      <c r="N171" s="180"/>
      <c r="O171" s="180"/>
      <c r="P171" s="180"/>
      <c r="Q171" s="180"/>
      <c r="R171" s="180"/>
      <c r="S171" s="180"/>
      <c r="T171" s="181"/>
      <c r="AT171" s="182" t="s">
        <v>137</v>
      </c>
      <c r="AU171" s="182" t="s">
        <v>71</v>
      </c>
      <c r="AV171" s="12" t="s">
        <v>132</v>
      </c>
      <c r="AW171" s="12" t="s">
        <v>27</v>
      </c>
      <c r="AX171" s="12" t="s">
        <v>71</v>
      </c>
      <c r="AY171" s="182" t="s">
        <v>126</v>
      </c>
    </row>
    <row r="172" spans="2:63" s="10" customFormat="1" ht="25.95" customHeight="1">
      <c r="B172" s="139"/>
      <c r="C172" s="140"/>
      <c r="D172" s="141" t="s">
        <v>63</v>
      </c>
      <c r="E172" s="142" t="s">
        <v>148</v>
      </c>
      <c r="F172" s="142" t="s">
        <v>249</v>
      </c>
      <c r="G172" s="140"/>
      <c r="H172" s="140"/>
      <c r="I172" s="140"/>
      <c r="J172" s="143">
        <f>BK172</f>
        <v>0</v>
      </c>
      <c r="K172" s="140"/>
      <c r="L172" s="144"/>
      <c r="M172" s="145"/>
      <c r="N172" s="146"/>
      <c r="O172" s="146"/>
      <c r="P172" s="147">
        <f>SUM(P173:P176)</f>
        <v>0</v>
      </c>
      <c r="Q172" s="146"/>
      <c r="R172" s="147">
        <f>SUM(R173:R176)</f>
        <v>0</v>
      </c>
      <c r="S172" s="146"/>
      <c r="T172" s="148">
        <f>SUM(T173:T176)</f>
        <v>0</v>
      </c>
      <c r="AR172" s="149" t="s">
        <v>71</v>
      </c>
      <c r="AT172" s="150" t="s">
        <v>63</v>
      </c>
      <c r="AU172" s="150" t="s">
        <v>64</v>
      </c>
      <c r="AY172" s="149" t="s">
        <v>126</v>
      </c>
      <c r="BK172" s="151">
        <f>SUM(BK173:BK176)</f>
        <v>0</v>
      </c>
    </row>
    <row r="173" spans="2:65" s="1" customFormat="1" ht="16.5" customHeight="1">
      <c r="B173" s="29"/>
      <c r="C173" s="152" t="s">
        <v>202</v>
      </c>
      <c r="D173" s="152" t="s">
        <v>127</v>
      </c>
      <c r="E173" s="153" t="s">
        <v>250</v>
      </c>
      <c r="F173" s="154" t="s">
        <v>251</v>
      </c>
      <c r="G173" s="155" t="s">
        <v>147</v>
      </c>
      <c r="H173" s="156">
        <v>4.944</v>
      </c>
      <c r="I173" s="157"/>
      <c r="J173" s="157">
        <f>ROUND(I173*H173,2)</f>
        <v>0</v>
      </c>
      <c r="K173" s="154" t="s">
        <v>1</v>
      </c>
      <c r="L173" s="33"/>
      <c r="M173" s="55" t="s">
        <v>1</v>
      </c>
      <c r="N173" s="158" t="s">
        <v>35</v>
      </c>
      <c r="O173" s="159">
        <v>0</v>
      </c>
      <c r="P173" s="159">
        <f>O173*H173</f>
        <v>0</v>
      </c>
      <c r="Q173" s="159">
        <v>0</v>
      </c>
      <c r="R173" s="159">
        <f>Q173*H173</f>
        <v>0</v>
      </c>
      <c r="S173" s="159">
        <v>0</v>
      </c>
      <c r="T173" s="160">
        <f>S173*H173</f>
        <v>0</v>
      </c>
      <c r="AR173" s="15" t="s">
        <v>132</v>
      </c>
      <c r="AT173" s="15" t="s">
        <v>127</v>
      </c>
      <c r="AU173" s="15" t="s">
        <v>71</v>
      </c>
      <c r="AY173" s="15" t="s">
        <v>126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15" t="s">
        <v>71</v>
      </c>
      <c r="BK173" s="161">
        <f>ROUND(I173*H173,2)</f>
        <v>0</v>
      </c>
      <c r="BL173" s="15" t="s">
        <v>132</v>
      </c>
      <c r="BM173" s="15" t="s">
        <v>252</v>
      </c>
    </row>
    <row r="174" spans="2:51" s="11" customFormat="1" ht="12">
      <c r="B174" s="162"/>
      <c r="C174" s="163"/>
      <c r="D174" s="164" t="s">
        <v>137</v>
      </c>
      <c r="E174" s="165" t="s">
        <v>1</v>
      </c>
      <c r="F174" s="166" t="s">
        <v>253</v>
      </c>
      <c r="G174" s="163"/>
      <c r="H174" s="167">
        <v>3.744</v>
      </c>
      <c r="I174" s="163"/>
      <c r="J174" s="163"/>
      <c r="K174" s="163"/>
      <c r="L174" s="168"/>
      <c r="M174" s="169"/>
      <c r="N174" s="170"/>
      <c r="O174" s="170"/>
      <c r="P174" s="170"/>
      <c r="Q174" s="170"/>
      <c r="R174" s="170"/>
      <c r="S174" s="170"/>
      <c r="T174" s="171"/>
      <c r="AT174" s="172" t="s">
        <v>137</v>
      </c>
      <c r="AU174" s="172" t="s">
        <v>71</v>
      </c>
      <c r="AV174" s="11" t="s">
        <v>73</v>
      </c>
      <c r="AW174" s="11" t="s">
        <v>27</v>
      </c>
      <c r="AX174" s="11" t="s">
        <v>64</v>
      </c>
      <c r="AY174" s="172" t="s">
        <v>126</v>
      </c>
    </row>
    <row r="175" spans="2:51" s="11" customFormat="1" ht="12">
      <c r="B175" s="162"/>
      <c r="C175" s="163"/>
      <c r="D175" s="164" t="s">
        <v>137</v>
      </c>
      <c r="E175" s="165" t="s">
        <v>1</v>
      </c>
      <c r="F175" s="166" t="s">
        <v>254</v>
      </c>
      <c r="G175" s="163"/>
      <c r="H175" s="167">
        <v>1.2</v>
      </c>
      <c r="I175" s="163"/>
      <c r="J175" s="163"/>
      <c r="K175" s="163"/>
      <c r="L175" s="168"/>
      <c r="M175" s="169"/>
      <c r="N175" s="170"/>
      <c r="O175" s="170"/>
      <c r="P175" s="170"/>
      <c r="Q175" s="170"/>
      <c r="R175" s="170"/>
      <c r="S175" s="170"/>
      <c r="T175" s="171"/>
      <c r="AT175" s="172" t="s">
        <v>137</v>
      </c>
      <c r="AU175" s="172" t="s">
        <v>71</v>
      </c>
      <c r="AV175" s="11" t="s">
        <v>73</v>
      </c>
      <c r="AW175" s="11" t="s">
        <v>27</v>
      </c>
      <c r="AX175" s="11" t="s">
        <v>64</v>
      </c>
      <c r="AY175" s="172" t="s">
        <v>126</v>
      </c>
    </row>
    <row r="176" spans="2:51" s="12" customFormat="1" ht="12">
      <c r="B176" s="173"/>
      <c r="C176" s="174"/>
      <c r="D176" s="164" t="s">
        <v>137</v>
      </c>
      <c r="E176" s="175" t="s">
        <v>1</v>
      </c>
      <c r="F176" s="176" t="s">
        <v>140</v>
      </c>
      <c r="G176" s="174"/>
      <c r="H176" s="177">
        <v>4.944</v>
      </c>
      <c r="I176" s="174"/>
      <c r="J176" s="174"/>
      <c r="K176" s="174"/>
      <c r="L176" s="178"/>
      <c r="M176" s="179"/>
      <c r="N176" s="180"/>
      <c r="O176" s="180"/>
      <c r="P176" s="180"/>
      <c r="Q176" s="180"/>
      <c r="R176" s="180"/>
      <c r="S176" s="180"/>
      <c r="T176" s="181"/>
      <c r="AT176" s="182" t="s">
        <v>137</v>
      </c>
      <c r="AU176" s="182" t="s">
        <v>71</v>
      </c>
      <c r="AV176" s="12" t="s">
        <v>132</v>
      </c>
      <c r="AW176" s="12" t="s">
        <v>27</v>
      </c>
      <c r="AX176" s="12" t="s">
        <v>71</v>
      </c>
      <c r="AY176" s="182" t="s">
        <v>126</v>
      </c>
    </row>
    <row r="177" spans="2:63" s="10" customFormat="1" ht="25.95" customHeight="1">
      <c r="B177" s="139"/>
      <c r="C177" s="140"/>
      <c r="D177" s="141" t="s">
        <v>63</v>
      </c>
      <c r="E177" s="142" t="s">
        <v>153</v>
      </c>
      <c r="F177" s="142" t="s">
        <v>255</v>
      </c>
      <c r="G177" s="140"/>
      <c r="H177" s="140"/>
      <c r="I177" s="140"/>
      <c r="J177" s="143">
        <f>BK177</f>
        <v>0</v>
      </c>
      <c r="K177" s="140"/>
      <c r="L177" s="144"/>
      <c r="M177" s="145"/>
      <c r="N177" s="146"/>
      <c r="O177" s="146"/>
      <c r="P177" s="147">
        <f>SUM(P178:P260)</f>
        <v>0</v>
      </c>
      <c r="Q177" s="146"/>
      <c r="R177" s="147">
        <f>SUM(R178:R260)</f>
        <v>0</v>
      </c>
      <c r="S177" s="146"/>
      <c r="T177" s="148">
        <f>SUM(T178:T260)</f>
        <v>0</v>
      </c>
      <c r="AR177" s="149" t="s">
        <v>71</v>
      </c>
      <c r="AT177" s="150" t="s">
        <v>63</v>
      </c>
      <c r="AU177" s="150" t="s">
        <v>64</v>
      </c>
      <c r="AY177" s="149" t="s">
        <v>126</v>
      </c>
      <c r="BK177" s="151">
        <f>SUM(BK178:BK260)</f>
        <v>0</v>
      </c>
    </row>
    <row r="178" spans="2:65" s="1" customFormat="1" ht="16.5" customHeight="1">
      <c r="B178" s="29"/>
      <c r="C178" s="152" t="s">
        <v>256</v>
      </c>
      <c r="D178" s="152" t="s">
        <v>127</v>
      </c>
      <c r="E178" s="153" t="s">
        <v>257</v>
      </c>
      <c r="F178" s="154" t="s">
        <v>665</v>
      </c>
      <c r="G178" s="155" t="s">
        <v>225</v>
      </c>
      <c r="H178" s="156">
        <v>96</v>
      </c>
      <c r="I178" s="157"/>
      <c r="J178" s="157">
        <f>ROUND(I178*H178,2)</f>
        <v>0</v>
      </c>
      <c r="K178" s="154" t="s">
        <v>1</v>
      </c>
      <c r="L178" s="33"/>
      <c r="M178" s="55" t="s">
        <v>1</v>
      </c>
      <c r="N178" s="158" t="s">
        <v>35</v>
      </c>
      <c r="O178" s="159">
        <v>0</v>
      </c>
      <c r="P178" s="159">
        <f>O178*H178</f>
        <v>0</v>
      </c>
      <c r="Q178" s="159">
        <v>0</v>
      </c>
      <c r="R178" s="159">
        <f>Q178*H178</f>
        <v>0</v>
      </c>
      <c r="S178" s="159">
        <v>0</v>
      </c>
      <c r="T178" s="160">
        <f>S178*H178</f>
        <v>0</v>
      </c>
      <c r="AR178" s="15" t="s">
        <v>132</v>
      </c>
      <c r="AT178" s="15" t="s">
        <v>127</v>
      </c>
      <c r="AU178" s="15" t="s">
        <v>71</v>
      </c>
      <c r="AY178" s="15" t="s">
        <v>126</v>
      </c>
      <c r="BE178" s="161">
        <f>IF(N178="základní",J178,0)</f>
        <v>0</v>
      </c>
      <c r="BF178" s="161">
        <f>IF(N178="snížená",J178,0)</f>
        <v>0</v>
      </c>
      <c r="BG178" s="161">
        <f>IF(N178="zákl. přenesená",J178,0)</f>
        <v>0</v>
      </c>
      <c r="BH178" s="161">
        <f>IF(N178="sníž. přenesená",J178,0)</f>
        <v>0</v>
      </c>
      <c r="BI178" s="161">
        <f>IF(N178="nulová",J178,0)</f>
        <v>0</v>
      </c>
      <c r="BJ178" s="15" t="s">
        <v>71</v>
      </c>
      <c r="BK178" s="161">
        <f>ROUND(I178*H178,2)</f>
        <v>0</v>
      </c>
      <c r="BL178" s="15" t="s">
        <v>132</v>
      </c>
      <c r="BM178" s="15" t="s">
        <v>258</v>
      </c>
    </row>
    <row r="179" spans="2:47" s="1" customFormat="1" ht="19.2">
      <c r="B179" s="29"/>
      <c r="C179" s="30"/>
      <c r="D179" s="164" t="s">
        <v>259</v>
      </c>
      <c r="E179" s="30"/>
      <c r="F179" s="194" t="s">
        <v>666</v>
      </c>
      <c r="G179" s="30"/>
      <c r="H179" s="30"/>
      <c r="I179" s="30"/>
      <c r="J179" s="30"/>
      <c r="K179" s="30"/>
      <c r="L179" s="33"/>
      <c r="M179" s="195"/>
      <c r="N179" s="56"/>
      <c r="O179" s="56"/>
      <c r="P179" s="56"/>
      <c r="Q179" s="56"/>
      <c r="R179" s="56"/>
      <c r="S179" s="56"/>
      <c r="T179" s="57"/>
      <c r="AT179" s="15" t="s">
        <v>259</v>
      </c>
      <c r="AU179" s="15" t="s">
        <v>71</v>
      </c>
    </row>
    <row r="180" spans="2:65" s="1" customFormat="1" ht="16.5" customHeight="1">
      <c r="B180" s="29"/>
      <c r="C180" s="183" t="s">
        <v>206</v>
      </c>
      <c r="D180" s="183" t="s">
        <v>199</v>
      </c>
      <c r="E180" s="184" t="s">
        <v>260</v>
      </c>
      <c r="F180" s="185" t="s">
        <v>664</v>
      </c>
      <c r="G180" s="186" t="s">
        <v>225</v>
      </c>
      <c r="H180" s="187">
        <v>96</v>
      </c>
      <c r="I180" s="188"/>
      <c r="J180" s="188">
        <f>ROUND(I180*H180,2)</f>
        <v>0</v>
      </c>
      <c r="K180" s="185" t="s">
        <v>1</v>
      </c>
      <c r="L180" s="189"/>
      <c r="M180" s="190" t="s">
        <v>1</v>
      </c>
      <c r="N180" s="191" t="s">
        <v>35</v>
      </c>
      <c r="O180" s="159">
        <v>0</v>
      </c>
      <c r="P180" s="159">
        <f>O180*H180</f>
        <v>0</v>
      </c>
      <c r="Q180" s="159">
        <v>0</v>
      </c>
      <c r="R180" s="159">
        <f>Q180*H180</f>
        <v>0</v>
      </c>
      <c r="S180" s="159">
        <v>0</v>
      </c>
      <c r="T180" s="160">
        <f>S180*H180</f>
        <v>0</v>
      </c>
      <c r="AR180" s="15" t="s">
        <v>153</v>
      </c>
      <c r="AT180" s="15" t="s">
        <v>199</v>
      </c>
      <c r="AU180" s="15" t="s">
        <v>71</v>
      </c>
      <c r="AY180" s="15" t="s">
        <v>126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15" t="s">
        <v>71</v>
      </c>
      <c r="BK180" s="161">
        <f>ROUND(I180*H180,2)</f>
        <v>0</v>
      </c>
      <c r="BL180" s="15" t="s">
        <v>132</v>
      </c>
      <c r="BM180" s="15" t="s">
        <v>261</v>
      </c>
    </row>
    <row r="181" spans="2:47" s="1" customFormat="1" ht="19.2">
      <c r="B181" s="29"/>
      <c r="C181" s="30"/>
      <c r="D181" s="164" t="s">
        <v>259</v>
      </c>
      <c r="E181" s="30"/>
      <c r="F181" s="194" t="s">
        <v>666</v>
      </c>
      <c r="G181" s="30"/>
      <c r="H181" s="30"/>
      <c r="I181" s="30"/>
      <c r="J181" s="30"/>
      <c r="K181" s="30"/>
      <c r="L181" s="33"/>
      <c r="M181" s="195"/>
      <c r="N181" s="56"/>
      <c r="O181" s="56"/>
      <c r="P181" s="56"/>
      <c r="Q181" s="56"/>
      <c r="R181" s="56"/>
      <c r="S181" s="56"/>
      <c r="T181" s="57"/>
      <c r="AT181" s="15" t="s">
        <v>259</v>
      </c>
      <c r="AU181" s="15" t="s">
        <v>71</v>
      </c>
    </row>
    <row r="182" spans="2:65" s="1" customFormat="1" ht="16.5" customHeight="1">
      <c r="B182" s="29"/>
      <c r="C182" s="152" t="s">
        <v>262</v>
      </c>
      <c r="D182" s="152" t="s">
        <v>127</v>
      </c>
      <c r="E182" s="153" t="s">
        <v>263</v>
      </c>
      <c r="F182" s="154" t="s">
        <v>667</v>
      </c>
      <c r="G182" s="155" t="s">
        <v>225</v>
      </c>
      <c r="H182" s="156">
        <v>100</v>
      </c>
      <c r="I182" s="157"/>
      <c r="J182" s="157">
        <f>ROUND(I182*H182,2)</f>
        <v>0</v>
      </c>
      <c r="K182" s="154" t="s">
        <v>1</v>
      </c>
      <c r="L182" s="33"/>
      <c r="M182" s="55" t="s">
        <v>1</v>
      </c>
      <c r="N182" s="158" t="s">
        <v>35</v>
      </c>
      <c r="O182" s="159">
        <v>0</v>
      </c>
      <c r="P182" s="159">
        <f>O182*H182</f>
        <v>0</v>
      </c>
      <c r="Q182" s="159">
        <v>0</v>
      </c>
      <c r="R182" s="159">
        <f>Q182*H182</f>
        <v>0</v>
      </c>
      <c r="S182" s="159">
        <v>0</v>
      </c>
      <c r="T182" s="160">
        <f>S182*H182</f>
        <v>0</v>
      </c>
      <c r="AR182" s="15" t="s">
        <v>132</v>
      </c>
      <c r="AT182" s="15" t="s">
        <v>127</v>
      </c>
      <c r="AU182" s="15" t="s">
        <v>71</v>
      </c>
      <c r="AY182" s="15" t="s">
        <v>126</v>
      </c>
      <c r="BE182" s="161">
        <f>IF(N182="základní",J182,0)</f>
        <v>0</v>
      </c>
      <c r="BF182" s="161">
        <f>IF(N182="snížená",J182,0)</f>
        <v>0</v>
      </c>
      <c r="BG182" s="161">
        <f>IF(N182="zákl. přenesená",J182,0)</f>
        <v>0</v>
      </c>
      <c r="BH182" s="161">
        <f>IF(N182="sníž. přenesená",J182,0)</f>
        <v>0</v>
      </c>
      <c r="BI182" s="161">
        <f>IF(N182="nulová",J182,0)</f>
        <v>0</v>
      </c>
      <c r="BJ182" s="15" t="s">
        <v>71</v>
      </c>
      <c r="BK182" s="161">
        <f>ROUND(I182*H182,2)</f>
        <v>0</v>
      </c>
      <c r="BL182" s="15" t="s">
        <v>132</v>
      </c>
      <c r="BM182" s="15" t="s">
        <v>264</v>
      </c>
    </row>
    <row r="183" spans="2:47" s="1" customFormat="1" ht="19.2">
      <c r="B183" s="29"/>
      <c r="C183" s="30"/>
      <c r="D183" s="164" t="s">
        <v>259</v>
      </c>
      <c r="E183" s="30"/>
      <c r="F183" s="194" t="s">
        <v>666</v>
      </c>
      <c r="G183" s="30"/>
      <c r="H183" s="30"/>
      <c r="I183" s="30"/>
      <c r="J183" s="30"/>
      <c r="K183" s="30"/>
      <c r="L183" s="33"/>
      <c r="M183" s="195"/>
      <c r="N183" s="56"/>
      <c r="O183" s="56"/>
      <c r="P183" s="56"/>
      <c r="Q183" s="56"/>
      <c r="R183" s="56"/>
      <c r="S183" s="56"/>
      <c r="T183" s="57"/>
      <c r="AT183" s="15" t="s">
        <v>259</v>
      </c>
      <c r="AU183" s="15" t="s">
        <v>71</v>
      </c>
    </row>
    <row r="184" spans="2:65" s="1" customFormat="1" ht="16.5" customHeight="1">
      <c r="B184" s="29"/>
      <c r="C184" s="183" t="s">
        <v>210</v>
      </c>
      <c r="D184" s="183" t="s">
        <v>199</v>
      </c>
      <c r="E184" s="184" t="s">
        <v>265</v>
      </c>
      <c r="F184" s="185" t="s">
        <v>668</v>
      </c>
      <c r="G184" s="186" t="s">
        <v>225</v>
      </c>
      <c r="H184" s="187">
        <v>100</v>
      </c>
      <c r="I184" s="188"/>
      <c r="J184" s="188">
        <f>ROUND(I184*H184,2)</f>
        <v>0</v>
      </c>
      <c r="K184" s="185" t="s">
        <v>1</v>
      </c>
      <c r="L184" s="189"/>
      <c r="M184" s="190" t="s">
        <v>1</v>
      </c>
      <c r="N184" s="191" t="s">
        <v>35</v>
      </c>
      <c r="O184" s="159">
        <v>0</v>
      </c>
      <c r="P184" s="159">
        <f>O184*H184</f>
        <v>0</v>
      </c>
      <c r="Q184" s="159">
        <v>0</v>
      </c>
      <c r="R184" s="159">
        <f>Q184*H184</f>
        <v>0</v>
      </c>
      <c r="S184" s="159">
        <v>0</v>
      </c>
      <c r="T184" s="160">
        <f>S184*H184</f>
        <v>0</v>
      </c>
      <c r="AR184" s="15" t="s">
        <v>153</v>
      </c>
      <c r="AT184" s="15" t="s">
        <v>199</v>
      </c>
      <c r="AU184" s="15" t="s">
        <v>71</v>
      </c>
      <c r="AY184" s="15" t="s">
        <v>126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15" t="s">
        <v>71</v>
      </c>
      <c r="BK184" s="161">
        <f>ROUND(I184*H184,2)</f>
        <v>0</v>
      </c>
      <c r="BL184" s="15" t="s">
        <v>132</v>
      </c>
      <c r="BM184" s="15" t="s">
        <v>266</v>
      </c>
    </row>
    <row r="185" spans="2:65" s="1" customFormat="1" ht="16.5" customHeight="1">
      <c r="B185" s="29"/>
      <c r="C185" s="152" t="s">
        <v>267</v>
      </c>
      <c r="D185" s="152" t="s">
        <v>127</v>
      </c>
      <c r="E185" s="153" t="s">
        <v>268</v>
      </c>
      <c r="F185" s="154" t="s">
        <v>669</v>
      </c>
      <c r="G185" s="155" t="s">
        <v>225</v>
      </c>
      <c r="H185" s="156">
        <v>96</v>
      </c>
      <c r="I185" s="157"/>
      <c r="J185" s="157">
        <f>ROUND(I185*H185,2)</f>
        <v>0</v>
      </c>
      <c r="K185" s="154" t="s">
        <v>1</v>
      </c>
      <c r="L185" s="33"/>
      <c r="M185" s="55" t="s">
        <v>1</v>
      </c>
      <c r="N185" s="158" t="s">
        <v>35</v>
      </c>
      <c r="O185" s="159">
        <v>0</v>
      </c>
      <c r="P185" s="159">
        <f>O185*H185</f>
        <v>0</v>
      </c>
      <c r="Q185" s="159">
        <v>0</v>
      </c>
      <c r="R185" s="159">
        <f>Q185*H185</f>
        <v>0</v>
      </c>
      <c r="S185" s="159">
        <v>0</v>
      </c>
      <c r="T185" s="160">
        <f>S185*H185</f>
        <v>0</v>
      </c>
      <c r="AR185" s="15" t="s">
        <v>132</v>
      </c>
      <c r="AT185" s="15" t="s">
        <v>127</v>
      </c>
      <c r="AU185" s="15" t="s">
        <v>71</v>
      </c>
      <c r="AY185" s="15" t="s">
        <v>126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15" t="s">
        <v>71</v>
      </c>
      <c r="BK185" s="161">
        <f>ROUND(I185*H185,2)</f>
        <v>0</v>
      </c>
      <c r="BL185" s="15" t="s">
        <v>132</v>
      </c>
      <c r="BM185" s="15" t="s">
        <v>269</v>
      </c>
    </row>
    <row r="186" spans="2:47" s="1" customFormat="1" ht="19.2">
      <c r="B186" s="29"/>
      <c r="C186" s="30"/>
      <c r="D186" s="164" t="s">
        <v>259</v>
      </c>
      <c r="E186" s="30"/>
      <c r="F186" s="194" t="s">
        <v>666</v>
      </c>
      <c r="G186" s="30"/>
      <c r="H186" s="30"/>
      <c r="I186" s="30"/>
      <c r="J186" s="30"/>
      <c r="K186" s="30"/>
      <c r="L186" s="33"/>
      <c r="M186" s="195"/>
      <c r="N186" s="56"/>
      <c r="O186" s="56"/>
      <c r="P186" s="56"/>
      <c r="Q186" s="56"/>
      <c r="R186" s="56"/>
      <c r="S186" s="56"/>
      <c r="T186" s="57"/>
      <c r="AT186" s="15" t="s">
        <v>259</v>
      </c>
      <c r="AU186" s="15" t="s">
        <v>71</v>
      </c>
    </row>
    <row r="187" spans="2:65" s="1" customFormat="1" ht="16.5" customHeight="1">
      <c r="B187" s="29"/>
      <c r="C187" s="183" t="s">
        <v>270</v>
      </c>
      <c r="D187" s="183" t="s">
        <v>199</v>
      </c>
      <c r="E187" s="184" t="s">
        <v>271</v>
      </c>
      <c r="F187" s="185" t="s">
        <v>670</v>
      </c>
      <c r="G187" s="186" t="s">
        <v>225</v>
      </c>
      <c r="H187" s="187">
        <v>96</v>
      </c>
      <c r="I187" s="188"/>
      <c r="J187" s="188">
        <f>ROUND(I187*H187,2)</f>
        <v>0</v>
      </c>
      <c r="K187" s="185" t="s">
        <v>1</v>
      </c>
      <c r="L187" s="189"/>
      <c r="M187" s="190" t="s">
        <v>1</v>
      </c>
      <c r="N187" s="191" t="s">
        <v>35</v>
      </c>
      <c r="O187" s="159">
        <v>0</v>
      </c>
      <c r="P187" s="159">
        <f>O187*H187</f>
        <v>0</v>
      </c>
      <c r="Q187" s="159">
        <v>0</v>
      </c>
      <c r="R187" s="159">
        <f>Q187*H187</f>
        <v>0</v>
      </c>
      <c r="S187" s="159">
        <v>0</v>
      </c>
      <c r="T187" s="160">
        <f>S187*H187</f>
        <v>0</v>
      </c>
      <c r="AR187" s="15" t="s">
        <v>153</v>
      </c>
      <c r="AT187" s="15" t="s">
        <v>199</v>
      </c>
      <c r="AU187" s="15" t="s">
        <v>71</v>
      </c>
      <c r="AY187" s="15" t="s">
        <v>126</v>
      </c>
      <c r="BE187" s="161">
        <f>IF(N187="základní",J187,0)</f>
        <v>0</v>
      </c>
      <c r="BF187" s="161">
        <f>IF(N187="snížená",J187,0)</f>
        <v>0</v>
      </c>
      <c r="BG187" s="161">
        <f>IF(N187="zákl. přenesená",J187,0)</f>
        <v>0</v>
      </c>
      <c r="BH187" s="161">
        <f>IF(N187="sníž. přenesená",J187,0)</f>
        <v>0</v>
      </c>
      <c r="BI187" s="161">
        <f>IF(N187="nulová",J187,0)</f>
        <v>0</v>
      </c>
      <c r="BJ187" s="15" t="s">
        <v>71</v>
      </c>
      <c r="BK187" s="161">
        <f>ROUND(I187*H187,2)</f>
        <v>0</v>
      </c>
      <c r="BL187" s="15" t="s">
        <v>132</v>
      </c>
      <c r="BM187" s="15" t="s">
        <v>272</v>
      </c>
    </row>
    <row r="188" spans="2:47" s="1" customFormat="1" ht="19.2">
      <c r="B188" s="29"/>
      <c r="C188" s="30"/>
      <c r="D188" s="164" t="s">
        <v>259</v>
      </c>
      <c r="E188" s="30"/>
      <c r="F188" s="194" t="s">
        <v>666</v>
      </c>
      <c r="G188" s="30"/>
      <c r="H188" s="30"/>
      <c r="I188" s="30"/>
      <c r="J188" s="30"/>
      <c r="K188" s="30"/>
      <c r="L188" s="33"/>
      <c r="M188" s="195"/>
      <c r="N188" s="56"/>
      <c r="O188" s="56"/>
      <c r="P188" s="56"/>
      <c r="Q188" s="56"/>
      <c r="R188" s="56"/>
      <c r="S188" s="56"/>
      <c r="T188" s="57"/>
      <c r="AT188" s="15" t="s">
        <v>259</v>
      </c>
      <c r="AU188" s="15" t="s">
        <v>71</v>
      </c>
    </row>
    <row r="189" spans="2:65" s="1" customFormat="1" ht="16.5" customHeight="1">
      <c r="B189" s="29"/>
      <c r="C189" s="152" t="s">
        <v>273</v>
      </c>
      <c r="D189" s="152" t="s">
        <v>127</v>
      </c>
      <c r="E189" s="153" t="s">
        <v>274</v>
      </c>
      <c r="F189" s="154" t="s">
        <v>671</v>
      </c>
      <c r="G189" s="155" t="s">
        <v>225</v>
      </c>
      <c r="H189" s="156">
        <v>100</v>
      </c>
      <c r="I189" s="157"/>
      <c r="J189" s="157">
        <f>ROUND(I189*H189,2)</f>
        <v>0</v>
      </c>
      <c r="K189" s="154" t="s">
        <v>1</v>
      </c>
      <c r="L189" s="33"/>
      <c r="M189" s="55" t="s">
        <v>1</v>
      </c>
      <c r="N189" s="158" t="s">
        <v>35</v>
      </c>
      <c r="O189" s="159">
        <v>0</v>
      </c>
      <c r="P189" s="159">
        <f>O189*H189</f>
        <v>0</v>
      </c>
      <c r="Q189" s="159">
        <v>0</v>
      </c>
      <c r="R189" s="159">
        <f>Q189*H189</f>
        <v>0</v>
      </c>
      <c r="S189" s="159">
        <v>0</v>
      </c>
      <c r="T189" s="160">
        <f>S189*H189</f>
        <v>0</v>
      </c>
      <c r="AR189" s="15" t="s">
        <v>132</v>
      </c>
      <c r="AT189" s="15" t="s">
        <v>127</v>
      </c>
      <c r="AU189" s="15" t="s">
        <v>71</v>
      </c>
      <c r="AY189" s="15" t="s">
        <v>126</v>
      </c>
      <c r="BE189" s="161">
        <f>IF(N189="základní",J189,0)</f>
        <v>0</v>
      </c>
      <c r="BF189" s="161">
        <f>IF(N189="snížená",J189,0)</f>
        <v>0</v>
      </c>
      <c r="BG189" s="161">
        <f>IF(N189="zákl. přenesená",J189,0)</f>
        <v>0</v>
      </c>
      <c r="BH189" s="161">
        <f>IF(N189="sníž. přenesená",J189,0)</f>
        <v>0</v>
      </c>
      <c r="BI189" s="161">
        <f>IF(N189="nulová",J189,0)</f>
        <v>0</v>
      </c>
      <c r="BJ189" s="15" t="s">
        <v>71</v>
      </c>
      <c r="BK189" s="161">
        <f>ROUND(I189*H189,2)</f>
        <v>0</v>
      </c>
      <c r="BL189" s="15" t="s">
        <v>132</v>
      </c>
      <c r="BM189" s="15" t="s">
        <v>275</v>
      </c>
    </row>
    <row r="190" spans="2:47" s="1" customFormat="1" ht="19.2">
      <c r="B190" s="29"/>
      <c r="C190" s="30"/>
      <c r="D190" s="164" t="s">
        <v>259</v>
      </c>
      <c r="E190" s="30"/>
      <c r="F190" s="194" t="s">
        <v>666</v>
      </c>
      <c r="G190" s="30"/>
      <c r="H190" s="30"/>
      <c r="I190" s="30"/>
      <c r="J190" s="30"/>
      <c r="K190" s="30"/>
      <c r="L190" s="33"/>
      <c r="M190" s="195"/>
      <c r="N190" s="56"/>
      <c r="O190" s="56"/>
      <c r="P190" s="56"/>
      <c r="Q190" s="56"/>
      <c r="R190" s="56"/>
      <c r="S190" s="56"/>
      <c r="T190" s="57"/>
      <c r="AT190" s="15" t="s">
        <v>259</v>
      </c>
      <c r="AU190" s="15" t="s">
        <v>71</v>
      </c>
    </row>
    <row r="191" spans="2:65" s="1" customFormat="1" ht="16.5" customHeight="1">
      <c r="B191" s="29"/>
      <c r="C191" s="183" t="s">
        <v>215</v>
      </c>
      <c r="D191" s="183" t="s">
        <v>199</v>
      </c>
      <c r="E191" s="184" t="s">
        <v>276</v>
      </c>
      <c r="F191" s="185" t="s">
        <v>672</v>
      </c>
      <c r="G191" s="186" t="s">
        <v>225</v>
      </c>
      <c r="H191" s="187">
        <v>100</v>
      </c>
      <c r="I191" s="188"/>
      <c r="J191" s="188">
        <f>ROUND(I191*H191,2)</f>
        <v>0</v>
      </c>
      <c r="K191" s="185" t="s">
        <v>1</v>
      </c>
      <c r="L191" s="189"/>
      <c r="M191" s="190" t="s">
        <v>1</v>
      </c>
      <c r="N191" s="191" t="s">
        <v>35</v>
      </c>
      <c r="O191" s="159">
        <v>0</v>
      </c>
      <c r="P191" s="159">
        <f>O191*H191</f>
        <v>0</v>
      </c>
      <c r="Q191" s="159">
        <v>0</v>
      </c>
      <c r="R191" s="159">
        <f>Q191*H191</f>
        <v>0</v>
      </c>
      <c r="S191" s="159">
        <v>0</v>
      </c>
      <c r="T191" s="160">
        <f>S191*H191</f>
        <v>0</v>
      </c>
      <c r="AR191" s="15" t="s">
        <v>153</v>
      </c>
      <c r="AT191" s="15" t="s">
        <v>199</v>
      </c>
      <c r="AU191" s="15" t="s">
        <v>71</v>
      </c>
      <c r="AY191" s="15" t="s">
        <v>126</v>
      </c>
      <c r="BE191" s="161">
        <f>IF(N191="základní",J191,0)</f>
        <v>0</v>
      </c>
      <c r="BF191" s="161">
        <f>IF(N191="snížená",J191,0)</f>
        <v>0</v>
      </c>
      <c r="BG191" s="161">
        <f>IF(N191="zákl. přenesená",J191,0)</f>
        <v>0</v>
      </c>
      <c r="BH191" s="161">
        <f>IF(N191="sníž. přenesená",J191,0)</f>
        <v>0</v>
      </c>
      <c r="BI191" s="161">
        <f>IF(N191="nulová",J191,0)</f>
        <v>0</v>
      </c>
      <c r="BJ191" s="15" t="s">
        <v>71</v>
      </c>
      <c r="BK191" s="161">
        <f>ROUND(I191*H191,2)</f>
        <v>0</v>
      </c>
      <c r="BL191" s="15" t="s">
        <v>132</v>
      </c>
      <c r="BM191" s="15" t="s">
        <v>277</v>
      </c>
    </row>
    <row r="192" spans="2:47" s="1" customFormat="1" ht="19.2">
      <c r="B192" s="29"/>
      <c r="C192" s="30"/>
      <c r="D192" s="164" t="s">
        <v>259</v>
      </c>
      <c r="E192" s="30"/>
      <c r="F192" s="194" t="s">
        <v>666</v>
      </c>
      <c r="G192" s="30"/>
      <c r="H192" s="30"/>
      <c r="I192" s="30"/>
      <c r="J192" s="30"/>
      <c r="K192" s="30"/>
      <c r="L192" s="33"/>
      <c r="M192" s="195"/>
      <c r="N192" s="56"/>
      <c r="O192" s="56"/>
      <c r="P192" s="56"/>
      <c r="Q192" s="56"/>
      <c r="R192" s="56"/>
      <c r="S192" s="56"/>
      <c r="T192" s="57"/>
      <c r="AT192" s="15" t="s">
        <v>259</v>
      </c>
      <c r="AU192" s="15" t="s">
        <v>71</v>
      </c>
    </row>
    <row r="193" spans="2:65" s="1" customFormat="1" ht="16.5" customHeight="1">
      <c r="B193" s="29"/>
      <c r="C193" s="152" t="s">
        <v>278</v>
      </c>
      <c r="D193" s="152" t="s">
        <v>127</v>
      </c>
      <c r="E193" s="153" t="s">
        <v>279</v>
      </c>
      <c r="F193" s="154" t="s">
        <v>280</v>
      </c>
      <c r="G193" s="155" t="s">
        <v>225</v>
      </c>
      <c r="H193" s="156">
        <v>666</v>
      </c>
      <c r="I193" s="157"/>
      <c r="J193" s="157">
        <f>ROUND(I193*H193,2)</f>
        <v>0</v>
      </c>
      <c r="K193" s="154" t="s">
        <v>1</v>
      </c>
      <c r="L193" s="33"/>
      <c r="M193" s="55" t="s">
        <v>1</v>
      </c>
      <c r="N193" s="158" t="s">
        <v>35</v>
      </c>
      <c r="O193" s="159">
        <v>0</v>
      </c>
      <c r="P193" s="159">
        <f>O193*H193</f>
        <v>0</v>
      </c>
      <c r="Q193" s="159">
        <v>0</v>
      </c>
      <c r="R193" s="159">
        <f>Q193*H193</f>
        <v>0</v>
      </c>
      <c r="S193" s="159">
        <v>0</v>
      </c>
      <c r="T193" s="160">
        <f>S193*H193</f>
        <v>0</v>
      </c>
      <c r="AR193" s="15" t="s">
        <v>132</v>
      </c>
      <c r="AT193" s="15" t="s">
        <v>127</v>
      </c>
      <c r="AU193" s="15" t="s">
        <v>71</v>
      </c>
      <c r="AY193" s="15" t="s">
        <v>126</v>
      </c>
      <c r="BE193" s="161">
        <f>IF(N193="základní",J193,0)</f>
        <v>0</v>
      </c>
      <c r="BF193" s="161">
        <f>IF(N193="snížená",J193,0)</f>
        <v>0</v>
      </c>
      <c r="BG193" s="161">
        <f>IF(N193="zákl. přenesená",J193,0)</f>
        <v>0</v>
      </c>
      <c r="BH193" s="161">
        <f>IF(N193="sníž. přenesená",J193,0)</f>
        <v>0</v>
      </c>
      <c r="BI193" s="161">
        <f>IF(N193="nulová",J193,0)</f>
        <v>0</v>
      </c>
      <c r="BJ193" s="15" t="s">
        <v>71</v>
      </c>
      <c r="BK193" s="161">
        <f>ROUND(I193*H193,2)</f>
        <v>0</v>
      </c>
      <c r="BL193" s="15" t="s">
        <v>132</v>
      </c>
      <c r="BM193" s="15" t="s">
        <v>281</v>
      </c>
    </row>
    <row r="194" spans="2:51" s="11" customFormat="1" ht="12">
      <c r="B194" s="162"/>
      <c r="C194" s="163"/>
      <c r="D194" s="164" t="s">
        <v>137</v>
      </c>
      <c r="E194" s="165" t="s">
        <v>1</v>
      </c>
      <c r="F194" s="166" t="s">
        <v>282</v>
      </c>
      <c r="G194" s="163"/>
      <c r="H194" s="167">
        <v>666</v>
      </c>
      <c r="I194" s="163"/>
      <c r="J194" s="163"/>
      <c r="K194" s="163"/>
      <c r="L194" s="168"/>
      <c r="M194" s="169"/>
      <c r="N194" s="170"/>
      <c r="O194" s="170"/>
      <c r="P194" s="170"/>
      <c r="Q194" s="170"/>
      <c r="R194" s="170"/>
      <c r="S194" s="170"/>
      <c r="T194" s="171"/>
      <c r="AT194" s="172" t="s">
        <v>137</v>
      </c>
      <c r="AU194" s="172" t="s">
        <v>71</v>
      </c>
      <c r="AV194" s="11" t="s">
        <v>73</v>
      </c>
      <c r="AW194" s="11" t="s">
        <v>27</v>
      </c>
      <c r="AX194" s="11" t="s">
        <v>64</v>
      </c>
      <c r="AY194" s="172" t="s">
        <v>126</v>
      </c>
    </row>
    <row r="195" spans="2:51" s="12" customFormat="1" ht="12">
      <c r="B195" s="173"/>
      <c r="C195" s="174"/>
      <c r="D195" s="164" t="s">
        <v>137</v>
      </c>
      <c r="E195" s="175" t="s">
        <v>1</v>
      </c>
      <c r="F195" s="176" t="s">
        <v>140</v>
      </c>
      <c r="G195" s="174"/>
      <c r="H195" s="177">
        <v>666</v>
      </c>
      <c r="I195" s="174"/>
      <c r="J195" s="174"/>
      <c r="K195" s="174"/>
      <c r="L195" s="178"/>
      <c r="M195" s="179"/>
      <c r="N195" s="180"/>
      <c r="O195" s="180"/>
      <c r="P195" s="180"/>
      <c r="Q195" s="180"/>
      <c r="R195" s="180"/>
      <c r="S195" s="180"/>
      <c r="T195" s="181"/>
      <c r="AT195" s="182" t="s">
        <v>137</v>
      </c>
      <c r="AU195" s="182" t="s">
        <v>71</v>
      </c>
      <c r="AV195" s="12" t="s">
        <v>132</v>
      </c>
      <c r="AW195" s="12" t="s">
        <v>27</v>
      </c>
      <c r="AX195" s="12" t="s">
        <v>71</v>
      </c>
      <c r="AY195" s="182" t="s">
        <v>126</v>
      </c>
    </row>
    <row r="196" spans="2:65" s="1" customFormat="1" ht="16.5" customHeight="1">
      <c r="B196" s="29"/>
      <c r="C196" s="183" t="s">
        <v>233</v>
      </c>
      <c r="D196" s="183" t="s">
        <v>199</v>
      </c>
      <c r="E196" s="184" t="s">
        <v>283</v>
      </c>
      <c r="F196" s="185" t="s">
        <v>673</v>
      </c>
      <c r="G196" s="186" t="s">
        <v>225</v>
      </c>
      <c r="H196" s="187">
        <v>666</v>
      </c>
      <c r="I196" s="188"/>
      <c r="J196" s="188">
        <f>ROUND(I196*H196,2)</f>
        <v>0</v>
      </c>
      <c r="K196" s="185" t="s">
        <v>1</v>
      </c>
      <c r="L196" s="189"/>
      <c r="M196" s="190" t="s">
        <v>1</v>
      </c>
      <c r="N196" s="191" t="s">
        <v>35</v>
      </c>
      <c r="O196" s="159">
        <v>0</v>
      </c>
      <c r="P196" s="159">
        <f>O196*H196</f>
        <v>0</v>
      </c>
      <c r="Q196" s="159">
        <v>0</v>
      </c>
      <c r="R196" s="159">
        <f>Q196*H196</f>
        <v>0</v>
      </c>
      <c r="S196" s="159">
        <v>0</v>
      </c>
      <c r="T196" s="160">
        <f>S196*H196</f>
        <v>0</v>
      </c>
      <c r="AR196" s="15" t="s">
        <v>153</v>
      </c>
      <c r="AT196" s="15" t="s">
        <v>199</v>
      </c>
      <c r="AU196" s="15" t="s">
        <v>71</v>
      </c>
      <c r="AY196" s="15" t="s">
        <v>126</v>
      </c>
      <c r="BE196" s="161">
        <f>IF(N196="základní",J196,0)</f>
        <v>0</v>
      </c>
      <c r="BF196" s="161">
        <f>IF(N196="snížená",J196,0)</f>
        <v>0</v>
      </c>
      <c r="BG196" s="161">
        <f>IF(N196="zákl. přenesená",J196,0)</f>
        <v>0</v>
      </c>
      <c r="BH196" s="161">
        <f>IF(N196="sníž. přenesená",J196,0)</f>
        <v>0</v>
      </c>
      <c r="BI196" s="161">
        <f>IF(N196="nulová",J196,0)</f>
        <v>0</v>
      </c>
      <c r="BJ196" s="15" t="s">
        <v>71</v>
      </c>
      <c r="BK196" s="161">
        <f>ROUND(I196*H196,2)</f>
        <v>0</v>
      </c>
      <c r="BL196" s="15" t="s">
        <v>132</v>
      </c>
      <c r="BM196" s="15" t="s">
        <v>284</v>
      </c>
    </row>
    <row r="197" spans="2:51" s="11" customFormat="1" ht="12">
      <c r="B197" s="162"/>
      <c r="C197" s="163"/>
      <c r="D197" s="164" t="s">
        <v>137</v>
      </c>
      <c r="E197" s="165" t="s">
        <v>1</v>
      </c>
      <c r="F197" s="166" t="s">
        <v>282</v>
      </c>
      <c r="G197" s="163"/>
      <c r="H197" s="167">
        <v>666</v>
      </c>
      <c r="I197" s="163"/>
      <c r="J197" s="163"/>
      <c r="K197" s="163"/>
      <c r="L197" s="168"/>
      <c r="M197" s="169"/>
      <c r="N197" s="170"/>
      <c r="O197" s="170"/>
      <c r="P197" s="170"/>
      <c r="Q197" s="170"/>
      <c r="R197" s="170"/>
      <c r="S197" s="170"/>
      <c r="T197" s="171"/>
      <c r="AT197" s="172" t="s">
        <v>137</v>
      </c>
      <c r="AU197" s="172" t="s">
        <v>71</v>
      </c>
      <c r="AV197" s="11" t="s">
        <v>73</v>
      </c>
      <c r="AW197" s="11" t="s">
        <v>27</v>
      </c>
      <c r="AX197" s="11" t="s">
        <v>64</v>
      </c>
      <c r="AY197" s="172" t="s">
        <v>126</v>
      </c>
    </row>
    <row r="198" spans="2:51" s="12" customFormat="1" ht="12">
      <c r="B198" s="173"/>
      <c r="C198" s="174"/>
      <c r="D198" s="164" t="s">
        <v>137</v>
      </c>
      <c r="E198" s="175" t="s">
        <v>1</v>
      </c>
      <c r="F198" s="176" t="s">
        <v>140</v>
      </c>
      <c r="G198" s="174"/>
      <c r="H198" s="177">
        <v>666</v>
      </c>
      <c r="I198" s="174"/>
      <c r="J198" s="174"/>
      <c r="K198" s="174"/>
      <c r="L198" s="178"/>
      <c r="M198" s="179"/>
      <c r="N198" s="180"/>
      <c r="O198" s="180"/>
      <c r="P198" s="180"/>
      <c r="Q198" s="180"/>
      <c r="R198" s="180"/>
      <c r="S198" s="180"/>
      <c r="T198" s="181"/>
      <c r="AT198" s="182" t="s">
        <v>137</v>
      </c>
      <c r="AU198" s="182" t="s">
        <v>71</v>
      </c>
      <c r="AV198" s="12" t="s">
        <v>132</v>
      </c>
      <c r="AW198" s="12" t="s">
        <v>27</v>
      </c>
      <c r="AX198" s="12" t="s">
        <v>71</v>
      </c>
      <c r="AY198" s="182" t="s">
        <v>126</v>
      </c>
    </row>
    <row r="199" spans="2:65" s="1" customFormat="1" ht="16.5" customHeight="1">
      <c r="B199" s="29"/>
      <c r="C199" s="152" t="s">
        <v>285</v>
      </c>
      <c r="D199" s="152" t="s">
        <v>127</v>
      </c>
      <c r="E199" s="153" t="s">
        <v>286</v>
      </c>
      <c r="F199" s="154" t="s">
        <v>287</v>
      </c>
      <c r="G199" s="155" t="s">
        <v>225</v>
      </c>
      <c r="H199" s="156">
        <v>310</v>
      </c>
      <c r="I199" s="157"/>
      <c r="J199" s="157">
        <f>ROUND(I199*H199,2)</f>
        <v>0</v>
      </c>
      <c r="K199" s="154" t="s">
        <v>1</v>
      </c>
      <c r="L199" s="33"/>
      <c r="M199" s="55" t="s">
        <v>1</v>
      </c>
      <c r="N199" s="158" t="s">
        <v>35</v>
      </c>
      <c r="O199" s="159">
        <v>0</v>
      </c>
      <c r="P199" s="159">
        <f>O199*H199</f>
        <v>0</v>
      </c>
      <c r="Q199" s="159">
        <v>0</v>
      </c>
      <c r="R199" s="159">
        <f>Q199*H199</f>
        <v>0</v>
      </c>
      <c r="S199" s="159">
        <v>0</v>
      </c>
      <c r="T199" s="160">
        <f>S199*H199</f>
        <v>0</v>
      </c>
      <c r="AR199" s="15" t="s">
        <v>132</v>
      </c>
      <c r="AT199" s="15" t="s">
        <v>127</v>
      </c>
      <c r="AU199" s="15" t="s">
        <v>71</v>
      </c>
      <c r="AY199" s="15" t="s">
        <v>126</v>
      </c>
      <c r="BE199" s="161">
        <f>IF(N199="základní",J199,0)</f>
        <v>0</v>
      </c>
      <c r="BF199" s="161">
        <f>IF(N199="snížená",J199,0)</f>
        <v>0</v>
      </c>
      <c r="BG199" s="161">
        <f>IF(N199="zákl. přenesená",J199,0)</f>
        <v>0</v>
      </c>
      <c r="BH199" s="161">
        <f>IF(N199="sníž. přenesená",J199,0)</f>
        <v>0</v>
      </c>
      <c r="BI199" s="161">
        <f>IF(N199="nulová",J199,0)</f>
        <v>0</v>
      </c>
      <c r="BJ199" s="15" t="s">
        <v>71</v>
      </c>
      <c r="BK199" s="161">
        <f>ROUND(I199*H199,2)</f>
        <v>0</v>
      </c>
      <c r="BL199" s="15" t="s">
        <v>132</v>
      </c>
      <c r="BM199" s="15" t="s">
        <v>288</v>
      </c>
    </row>
    <row r="200" spans="2:51" s="11" customFormat="1" ht="12">
      <c r="B200" s="162"/>
      <c r="C200" s="163"/>
      <c r="D200" s="164" t="s">
        <v>137</v>
      </c>
      <c r="E200" s="165" t="s">
        <v>1</v>
      </c>
      <c r="F200" s="166" t="s">
        <v>289</v>
      </c>
      <c r="G200" s="163"/>
      <c r="H200" s="167">
        <v>310</v>
      </c>
      <c r="I200" s="163"/>
      <c r="J200" s="163"/>
      <c r="K200" s="163"/>
      <c r="L200" s="168"/>
      <c r="M200" s="169"/>
      <c r="N200" s="170"/>
      <c r="O200" s="170"/>
      <c r="P200" s="170"/>
      <c r="Q200" s="170"/>
      <c r="R200" s="170"/>
      <c r="S200" s="170"/>
      <c r="T200" s="171"/>
      <c r="AT200" s="172" t="s">
        <v>137</v>
      </c>
      <c r="AU200" s="172" t="s">
        <v>71</v>
      </c>
      <c r="AV200" s="11" t="s">
        <v>73</v>
      </c>
      <c r="AW200" s="11" t="s">
        <v>27</v>
      </c>
      <c r="AX200" s="11" t="s">
        <v>64</v>
      </c>
      <c r="AY200" s="172" t="s">
        <v>126</v>
      </c>
    </row>
    <row r="201" spans="2:51" s="12" customFormat="1" ht="12">
      <c r="B201" s="173"/>
      <c r="C201" s="174"/>
      <c r="D201" s="164" t="s">
        <v>137</v>
      </c>
      <c r="E201" s="175" t="s">
        <v>1</v>
      </c>
      <c r="F201" s="176" t="s">
        <v>140</v>
      </c>
      <c r="G201" s="174"/>
      <c r="H201" s="177">
        <v>310</v>
      </c>
      <c r="I201" s="174"/>
      <c r="J201" s="174"/>
      <c r="K201" s="174"/>
      <c r="L201" s="178"/>
      <c r="M201" s="179"/>
      <c r="N201" s="180"/>
      <c r="O201" s="180"/>
      <c r="P201" s="180"/>
      <c r="Q201" s="180"/>
      <c r="R201" s="180"/>
      <c r="S201" s="180"/>
      <c r="T201" s="181"/>
      <c r="AT201" s="182" t="s">
        <v>137</v>
      </c>
      <c r="AU201" s="182" t="s">
        <v>71</v>
      </c>
      <c r="AV201" s="12" t="s">
        <v>132</v>
      </c>
      <c r="AW201" s="12" t="s">
        <v>27</v>
      </c>
      <c r="AX201" s="12" t="s">
        <v>71</v>
      </c>
      <c r="AY201" s="182" t="s">
        <v>126</v>
      </c>
    </row>
    <row r="202" spans="2:65" s="1" customFormat="1" ht="16.5" customHeight="1">
      <c r="B202" s="29"/>
      <c r="C202" s="183" t="s">
        <v>238</v>
      </c>
      <c r="D202" s="183" t="s">
        <v>199</v>
      </c>
      <c r="E202" s="184" t="s">
        <v>290</v>
      </c>
      <c r="F202" s="185" t="s">
        <v>674</v>
      </c>
      <c r="G202" s="186" t="s">
        <v>225</v>
      </c>
      <c r="H202" s="187">
        <v>310</v>
      </c>
      <c r="I202" s="188"/>
      <c r="J202" s="188">
        <f>ROUND(I202*H202,2)</f>
        <v>0</v>
      </c>
      <c r="K202" s="185" t="s">
        <v>1</v>
      </c>
      <c r="L202" s="189"/>
      <c r="M202" s="190" t="s">
        <v>1</v>
      </c>
      <c r="N202" s="191" t="s">
        <v>35</v>
      </c>
      <c r="O202" s="159">
        <v>0</v>
      </c>
      <c r="P202" s="159">
        <f>O202*H202</f>
        <v>0</v>
      </c>
      <c r="Q202" s="159">
        <v>0</v>
      </c>
      <c r="R202" s="159">
        <f>Q202*H202</f>
        <v>0</v>
      </c>
      <c r="S202" s="159">
        <v>0</v>
      </c>
      <c r="T202" s="160">
        <f>S202*H202</f>
        <v>0</v>
      </c>
      <c r="AR202" s="15" t="s">
        <v>153</v>
      </c>
      <c r="AT202" s="15" t="s">
        <v>199</v>
      </c>
      <c r="AU202" s="15" t="s">
        <v>71</v>
      </c>
      <c r="AY202" s="15" t="s">
        <v>126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15" t="s">
        <v>71</v>
      </c>
      <c r="BK202" s="161">
        <f>ROUND(I202*H202,2)</f>
        <v>0</v>
      </c>
      <c r="BL202" s="15" t="s">
        <v>132</v>
      </c>
      <c r="BM202" s="15" t="s">
        <v>291</v>
      </c>
    </row>
    <row r="203" spans="2:51" s="11" customFormat="1" ht="12">
      <c r="B203" s="162"/>
      <c r="C203" s="163"/>
      <c r="D203" s="164" t="s">
        <v>137</v>
      </c>
      <c r="E203" s="165" t="s">
        <v>1</v>
      </c>
      <c r="F203" s="166" t="s">
        <v>289</v>
      </c>
      <c r="G203" s="163"/>
      <c r="H203" s="167">
        <v>310</v>
      </c>
      <c r="I203" s="163"/>
      <c r="J203" s="163"/>
      <c r="K203" s="163"/>
      <c r="L203" s="168"/>
      <c r="M203" s="169"/>
      <c r="N203" s="170"/>
      <c r="O203" s="170"/>
      <c r="P203" s="170"/>
      <c r="Q203" s="170"/>
      <c r="R203" s="170"/>
      <c r="S203" s="170"/>
      <c r="T203" s="171"/>
      <c r="AT203" s="172" t="s">
        <v>137</v>
      </c>
      <c r="AU203" s="172" t="s">
        <v>71</v>
      </c>
      <c r="AV203" s="11" t="s">
        <v>73</v>
      </c>
      <c r="AW203" s="11" t="s">
        <v>27</v>
      </c>
      <c r="AX203" s="11" t="s">
        <v>64</v>
      </c>
      <c r="AY203" s="172" t="s">
        <v>126</v>
      </c>
    </row>
    <row r="204" spans="2:51" s="12" customFormat="1" ht="12">
      <c r="B204" s="173"/>
      <c r="C204" s="174"/>
      <c r="D204" s="164" t="s">
        <v>137</v>
      </c>
      <c r="E204" s="175" t="s">
        <v>1</v>
      </c>
      <c r="F204" s="176" t="s">
        <v>140</v>
      </c>
      <c r="G204" s="174"/>
      <c r="H204" s="177">
        <v>310</v>
      </c>
      <c r="I204" s="174"/>
      <c r="J204" s="174"/>
      <c r="K204" s="174"/>
      <c r="L204" s="178"/>
      <c r="M204" s="179"/>
      <c r="N204" s="180"/>
      <c r="O204" s="180"/>
      <c r="P204" s="180"/>
      <c r="Q204" s="180"/>
      <c r="R204" s="180"/>
      <c r="S204" s="180"/>
      <c r="T204" s="181"/>
      <c r="AT204" s="182" t="s">
        <v>137</v>
      </c>
      <c r="AU204" s="182" t="s">
        <v>71</v>
      </c>
      <c r="AV204" s="12" t="s">
        <v>132</v>
      </c>
      <c r="AW204" s="12" t="s">
        <v>27</v>
      </c>
      <c r="AX204" s="12" t="s">
        <v>71</v>
      </c>
      <c r="AY204" s="182" t="s">
        <v>126</v>
      </c>
    </row>
    <row r="205" spans="2:65" s="1" customFormat="1" ht="16.5" customHeight="1">
      <c r="B205" s="29"/>
      <c r="C205" s="152" t="s">
        <v>292</v>
      </c>
      <c r="D205" s="152" t="s">
        <v>127</v>
      </c>
      <c r="E205" s="153" t="s">
        <v>293</v>
      </c>
      <c r="F205" s="154" t="s">
        <v>294</v>
      </c>
      <c r="G205" s="155" t="s">
        <v>225</v>
      </c>
      <c r="H205" s="156">
        <v>218</v>
      </c>
      <c r="I205" s="157"/>
      <c r="J205" s="157">
        <f>ROUND(I205*H205,2)</f>
        <v>0</v>
      </c>
      <c r="K205" s="154" t="s">
        <v>1</v>
      </c>
      <c r="L205" s="33"/>
      <c r="M205" s="55" t="s">
        <v>1</v>
      </c>
      <c r="N205" s="158" t="s">
        <v>35</v>
      </c>
      <c r="O205" s="159">
        <v>0</v>
      </c>
      <c r="P205" s="159">
        <f>O205*H205</f>
        <v>0</v>
      </c>
      <c r="Q205" s="159">
        <v>0</v>
      </c>
      <c r="R205" s="159">
        <f>Q205*H205</f>
        <v>0</v>
      </c>
      <c r="S205" s="159">
        <v>0</v>
      </c>
      <c r="T205" s="160">
        <f>S205*H205</f>
        <v>0</v>
      </c>
      <c r="AR205" s="15" t="s">
        <v>132</v>
      </c>
      <c r="AT205" s="15" t="s">
        <v>127</v>
      </c>
      <c r="AU205" s="15" t="s">
        <v>71</v>
      </c>
      <c r="AY205" s="15" t="s">
        <v>126</v>
      </c>
      <c r="BE205" s="161">
        <f>IF(N205="základní",J205,0)</f>
        <v>0</v>
      </c>
      <c r="BF205" s="161">
        <f>IF(N205="snížená",J205,0)</f>
        <v>0</v>
      </c>
      <c r="BG205" s="161">
        <f>IF(N205="zákl. přenesená",J205,0)</f>
        <v>0</v>
      </c>
      <c r="BH205" s="161">
        <f>IF(N205="sníž. přenesená",J205,0)</f>
        <v>0</v>
      </c>
      <c r="BI205" s="161">
        <f>IF(N205="nulová",J205,0)</f>
        <v>0</v>
      </c>
      <c r="BJ205" s="15" t="s">
        <v>71</v>
      </c>
      <c r="BK205" s="161">
        <f>ROUND(I205*H205,2)</f>
        <v>0</v>
      </c>
      <c r="BL205" s="15" t="s">
        <v>132</v>
      </c>
      <c r="BM205" s="15" t="s">
        <v>295</v>
      </c>
    </row>
    <row r="206" spans="2:51" s="11" customFormat="1" ht="12">
      <c r="B206" s="162"/>
      <c r="C206" s="163"/>
      <c r="D206" s="164" t="s">
        <v>137</v>
      </c>
      <c r="E206" s="165" t="s">
        <v>1</v>
      </c>
      <c r="F206" s="166" t="s">
        <v>296</v>
      </c>
      <c r="G206" s="163"/>
      <c r="H206" s="167">
        <v>218</v>
      </c>
      <c r="I206" s="163"/>
      <c r="J206" s="163"/>
      <c r="K206" s="163"/>
      <c r="L206" s="168"/>
      <c r="M206" s="169"/>
      <c r="N206" s="170"/>
      <c r="O206" s="170"/>
      <c r="P206" s="170"/>
      <c r="Q206" s="170"/>
      <c r="R206" s="170"/>
      <c r="S206" s="170"/>
      <c r="T206" s="171"/>
      <c r="AT206" s="172" t="s">
        <v>137</v>
      </c>
      <c r="AU206" s="172" t="s">
        <v>71</v>
      </c>
      <c r="AV206" s="11" t="s">
        <v>73</v>
      </c>
      <c r="AW206" s="11" t="s">
        <v>27</v>
      </c>
      <c r="AX206" s="11" t="s">
        <v>64</v>
      </c>
      <c r="AY206" s="172" t="s">
        <v>126</v>
      </c>
    </row>
    <row r="207" spans="2:51" s="12" customFormat="1" ht="12">
      <c r="B207" s="173"/>
      <c r="C207" s="174"/>
      <c r="D207" s="164" t="s">
        <v>137</v>
      </c>
      <c r="E207" s="175" t="s">
        <v>1</v>
      </c>
      <c r="F207" s="176" t="s">
        <v>140</v>
      </c>
      <c r="G207" s="174"/>
      <c r="H207" s="177">
        <v>218</v>
      </c>
      <c r="I207" s="174"/>
      <c r="J207" s="174"/>
      <c r="K207" s="174"/>
      <c r="L207" s="178"/>
      <c r="M207" s="179"/>
      <c r="N207" s="180"/>
      <c r="O207" s="180"/>
      <c r="P207" s="180"/>
      <c r="Q207" s="180"/>
      <c r="R207" s="180"/>
      <c r="S207" s="180"/>
      <c r="T207" s="181"/>
      <c r="AT207" s="182" t="s">
        <v>137</v>
      </c>
      <c r="AU207" s="182" t="s">
        <v>71</v>
      </c>
      <c r="AV207" s="12" t="s">
        <v>132</v>
      </c>
      <c r="AW207" s="12" t="s">
        <v>27</v>
      </c>
      <c r="AX207" s="12" t="s">
        <v>71</v>
      </c>
      <c r="AY207" s="182" t="s">
        <v>126</v>
      </c>
    </row>
    <row r="208" spans="2:65" s="1" customFormat="1" ht="16.5" customHeight="1">
      <c r="B208" s="29"/>
      <c r="C208" s="183" t="s">
        <v>242</v>
      </c>
      <c r="D208" s="183" t="s">
        <v>199</v>
      </c>
      <c r="E208" s="184" t="s">
        <v>297</v>
      </c>
      <c r="F208" s="185" t="s">
        <v>675</v>
      </c>
      <c r="G208" s="186" t="s">
        <v>225</v>
      </c>
      <c r="H208" s="187">
        <v>218</v>
      </c>
      <c r="I208" s="188"/>
      <c r="J208" s="188">
        <f>ROUND(I208*H208,2)</f>
        <v>0</v>
      </c>
      <c r="K208" s="185" t="s">
        <v>1</v>
      </c>
      <c r="L208" s="189"/>
      <c r="M208" s="190" t="s">
        <v>1</v>
      </c>
      <c r="N208" s="191" t="s">
        <v>35</v>
      </c>
      <c r="O208" s="159">
        <v>0</v>
      </c>
      <c r="P208" s="159">
        <f>O208*H208</f>
        <v>0</v>
      </c>
      <c r="Q208" s="159">
        <v>0</v>
      </c>
      <c r="R208" s="159">
        <f>Q208*H208</f>
        <v>0</v>
      </c>
      <c r="S208" s="159">
        <v>0</v>
      </c>
      <c r="T208" s="160">
        <f>S208*H208</f>
        <v>0</v>
      </c>
      <c r="AR208" s="15" t="s">
        <v>153</v>
      </c>
      <c r="AT208" s="15" t="s">
        <v>199</v>
      </c>
      <c r="AU208" s="15" t="s">
        <v>71</v>
      </c>
      <c r="AY208" s="15" t="s">
        <v>126</v>
      </c>
      <c r="BE208" s="161">
        <f>IF(N208="základní",J208,0)</f>
        <v>0</v>
      </c>
      <c r="BF208" s="161">
        <f>IF(N208="snížená",J208,0)</f>
        <v>0</v>
      </c>
      <c r="BG208" s="161">
        <f>IF(N208="zákl. přenesená",J208,0)</f>
        <v>0</v>
      </c>
      <c r="BH208" s="161">
        <f>IF(N208="sníž. přenesená",J208,0)</f>
        <v>0</v>
      </c>
      <c r="BI208" s="161">
        <f>IF(N208="nulová",J208,0)</f>
        <v>0</v>
      </c>
      <c r="BJ208" s="15" t="s">
        <v>71</v>
      </c>
      <c r="BK208" s="161">
        <f>ROUND(I208*H208,2)</f>
        <v>0</v>
      </c>
      <c r="BL208" s="15" t="s">
        <v>132</v>
      </c>
      <c r="BM208" s="15" t="s">
        <v>298</v>
      </c>
    </row>
    <row r="209" spans="2:51" s="11" customFormat="1" ht="12">
      <c r="B209" s="162"/>
      <c r="C209" s="163"/>
      <c r="D209" s="164" t="s">
        <v>137</v>
      </c>
      <c r="E209" s="165" t="s">
        <v>1</v>
      </c>
      <c r="F209" s="166" t="s">
        <v>296</v>
      </c>
      <c r="G209" s="163"/>
      <c r="H209" s="167">
        <v>218</v>
      </c>
      <c r="I209" s="163"/>
      <c r="J209" s="163"/>
      <c r="K209" s="163"/>
      <c r="L209" s="168"/>
      <c r="M209" s="169"/>
      <c r="N209" s="170"/>
      <c r="O209" s="170"/>
      <c r="P209" s="170"/>
      <c r="Q209" s="170"/>
      <c r="R209" s="170"/>
      <c r="S209" s="170"/>
      <c r="T209" s="171"/>
      <c r="AT209" s="172" t="s">
        <v>137</v>
      </c>
      <c r="AU209" s="172" t="s">
        <v>71</v>
      </c>
      <c r="AV209" s="11" t="s">
        <v>73</v>
      </c>
      <c r="AW209" s="11" t="s">
        <v>27</v>
      </c>
      <c r="AX209" s="11" t="s">
        <v>64</v>
      </c>
      <c r="AY209" s="172" t="s">
        <v>126</v>
      </c>
    </row>
    <row r="210" spans="2:51" s="12" customFormat="1" ht="12">
      <c r="B210" s="173"/>
      <c r="C210" s="174"/>
      <c r="D210" s="164" t="s">
        <v>137</v>
      </c>
      <c r="E210" s="175" t="s">
        <v>1</v>
      </c>
      <c r="F210" s="176" t="s">
        <v>140</v>
      </c>
      <c r="G210" s="174"/>
      <c r="H210" s="177">
        <v>218</v>
      </c>
      <c r="I210" s="174"/>
      <c r="J210" s="174"/>
      <c r="K210" s="174"/>
      <c r="L210" s="178"/>
      <c r="M210" s="179"/>
      <c r="N210" s="180"/>
      <c r="O210" s="180"/>
      <c r="P210" s="180"/>
      <c r="Q210" s="180"/>
      <c r="R210" s="180"/>
      <c r="S210" s="180"/>
      <c r="T210" s="181"/>
      <c r="AT210" s="182" t="s">
        <v>137</v>
      </c>
      <c r="AU210" s="182" t="s">
        <v>71</v>
      </c>
      <c r="AV210" s="12" t="s">
        <v>132</v>
      </c>
      <c r="AW210" s="12" t="s">
        <v>27</v>
      </c>
      <c r="AX210" s="12" t="s">
        <v>71</v>
      </c>
      <c r="AY210" s="182" t="s">
        <v>126</v>
      </c>
    </row>
    <row r="211" spans="2:65" s="1" customFormat="1" ht="16.5" customHeight="1">
      <c r="B211" s="29"/>
      <c r="C211" s="152" t="s">
        <v>299</v>
      </c>
      <c r="D211" s="152" t="s">
        <v>127</v>
      </c>
      <c r="E211" s="153" t="s">
        <v>300</v>
      </c>
      <c r="F211" s="154" t="s">
        <v>301</v>
      </c>
      <c r="G211" s="155" t="s">
        <v>225</v>
      </c>
      <c r="H211" s="156">
        <v>100</v>
      </c>
      <c r="I211" s="157"/>
      <c r="J211" s="157">
        <f>ROUND(I211*H211,2)</f>
        <v>0</v>
      </c>
      <c r="K211" s="154" t="s">
        <v>1</v>
      </c>
      <c r="L211" s="33"/>
      <c r="M211" s="55" t="s">
        <v>1</v>
      </c>
      <c r="N211" s="158" t="s">
        <v>35</v>
      </c>
      <c r="O211" s="159">
        <v>0</v>
      </c>
      <c r="P211" s="159">
        <f>O211*H211</f>
        <v>0</v>
      </c>
      <c r="Q211" s="159">
        <v>0</v>
      </c>
      <c r="R211" s="159">
        <f>Q211*H211</f>
        <v>0</v>
      </c>
      <c r="S211" s="159">
        <v>0</v>
      </c>
      <c r="T211" s="160">
        <f>S211*H211</f>
        <v>0</v>
      </c>
      <c r="AR211" s="15" t="s">
        <v>132</v>
      </c>
      <c r="AT211" s="15" t="s">
        <v>127</v>
      </c>
      <c r="AU211" s="15" t="s">
        <v>71</v>
      </c>
      <c r="AY211" s="15" t="s">
        <v>126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15" t="s">
        <v>71</v>
      </c>
      <c r="BK211" s="161">
        <f>ROUND(I211*H211,2)</f>
        <v>0</v>
      </c>
      <c r="BL211" s="15" t="s">
        <v>132</v>
      </c>
      <c r="BM211" s="15" t="s">
        <v>302</v>
      </c>
    </row>
    <row r="212" spans="2:51" s="11" customFormat="1" ht="12">
      <c r="B212" s="162"/>
      <c r="C212" s="163"/>
      <c r="D212" s="164" t="s">
        <v>137</v>
      </c>
      <c r="E212" s="165" t="s">
        <v>1</v>
      </c>
      <c r="F212" s="166" t="s">
        <v>303</v>
      </c>
      <c r="G212" s="163"/>
      <c r="H212" s="167">
        <v>100</v>
      </c>
      <c r="I212" s="163"/>
      <c r="J212" s="163"/>
      <c r="K212" s="163"/>
      <c r="L212" s="168"/>
      <c r="M212" s="169"/>
      <c r="N212" s="170"/>
      <c r="O212" s="170"/>
      <c r="P212" s="170"/>
      <c r="Q212" s="170"/>
      <c r="R212" s="170"/>
      <c r="S212" s="170"/>
      <c r="T212" s="171"/>
      <c r="AT212" s="172" t="s">
        <v>137</v>
      </c>
      <c r="AU212" s="172" t="s">
        <v>71</v>
      </c>
      <c r="AV212" s="11" t="s">
        <v>73</v>
      </c>
      <c r="AW212" s="11" t="s">
        <v>27</v>
      </c>
      <c r="AX212" s="11" t="s">
        <v>64</v>
      </c>
      <c r="AY212" s="172" t="s">
        <v>126</v>
      </c>
    </row>
    <row r="213" spans="2:51" s="12" customFormat="1" ht="12">
      <c r="B213" s="173"/>
      <c r="C213" s="174"/>
      <c r="D213" s="164" t="s">
        <v>137</v>
      </c>
      <c r="E213" s="175" t="s">
        <v>1</v>
      </c>
      <c r="F213" s="176" t="s">
        <v>140</v>
      </c>
      <c r="G213" s="174"/>
      <c r="H213" s="177">
        <v>100</v>
      </c>
      <c r="I213" s="174"/>
      <c r="J213" s="174"/>
      <c r="K213" s="174"/>
      <c r="L213" s="178"/>
      <c r="M213" s="179"/>
      <c r="N213" s="180"/>
      <c r="O213" s="180"/>
      <c r="P213" s="180"/>
      <c r="Q213" s="180"/>
      <c r="R213" s="180"/>
      <c r="S213" s="180"/>
      <c r="T213" s="181"/>
      <c r="AT213" s="182" t="s">
        <v>137</v>
      </c>
      <c r="AU213" s="182" t="s">
        <v>71</v>
      </c>
      <c r="AV213" s="12" t="s">
        <v>132</v>
      </c>
      <c r="AW213" s="12" t="s">
        <v>27</v>
      </c>
      <c r="AX213" s="12" t="s">
        <v>71</v>
      </c>
      <c r="AY213" s="182" t="s">
        <v>126</v>
      </c>
    </row>
    <row r="214" spans="2:65" s="1" customFormat="1" ht="16.5" customHeight="1">
      <c r="B214" s="29"/>
      <c r="C214" s="183" t="s">
        <v>247</v>
      </c>
      <c r="D214" s="183" t="s">
        <v>199</v>
      </c>
      <c r="E214" s="184" t="s">
        <v>304</v>
      </c>
      <c r="F214" s="185" t="s">
        <v>676</v>
      </c>
      <c r="G214" s="186" t="s">
        <v>225</v>
      </c>
      <c r="H214" s="187">
        <v>100</v>
      </c>
      <c r="I214" s="188"/>
      <c r="J214" s="188">
        <f>ROUND(I214*H214,2)</f>
        <v>0</v>
      </c>
      <c r="K214" s="185" t="s">
        <v>1</v>
      </c>
      <c r="L214" s="189"/>
      <c r="M214" s="190" t="s">
        <v>1</v>
      </c>
      <c r="N214" s="191" t="s">
        <v>35</v>
      </c>
      <c r="O214" s="159">
        <v>0</v>
      </c>
      <c r="P214" s="159">
        <f>O214*H214</f>
        <v>0</v>
      </c>
      <c r="Q214" s="159">
        <v>0</v>
      </c>
      <c r="R214" s="159">
        <f>Q214*H214</f>
        <v>0</v>
      </c>
      <c r="S214" s="159">
        <v>0</v>
      </c>
      <c r="T214" s="160">
        <f>S214*H214</f>
        <v>0</v>
      </c>
      <c r="AR214" s="15" t="s">
        <v>153</v>
      </c>
      <c r="AT214" s="15" t="s">
        <v>199</v>
      </c>
      <c r="AU214" s="15" t="s">
        <v>71</v>
      </c>
      <c r="AY214" s="15" t="s">
        <v>126</v>
      </c>
      <c r="BE214" s="161">
        <f>IF(N214="základní",J214,0)</f>
        <v>0</v>
      </c>
      <c r="BF214" s="161">
        <f>IF(N214="snížená",J214,0)</f>
        <v>0</v>
      </c>
      <c r="BG214" s="161">
        <f>IF(N214="zákl. přenesená",J214,0)</f>
        <v>0</v>
      </c>
      <c r="BH214" s="161">
        <f>IF(N214="sníž. přenesená",J214,0)</f>
        <v>0</v>
      </c>
      <c r="BI214" s="161">
        <f>IF(N214="nulová",J214,0)</f>
        <v>0</v>
      </c>
      <c r="BJ214" s="15" t="s">
        <v>71</v>
      </c>
      <c r="BK214" s="161">
        <f>ROUND(I214*H214,2)</f>
        <v>0</v>
      </c>
      <c r="BL214" s="15" t="s">
        <v>132</v>
      </c>
      <c r="BM214" s="15" t="s">
        <v>305</v>
      </c>
    </row>
    <row r="215" spans="2:51" s="11" customFormat="1" ht="12">
      <c r="B215" s="162"/>
      <c r="C215" s="163"/>
      <c r="D215" s="164" t="s">
        <v>137</v>
      </c>
      <c r="E215" s="165" t="s">
        <v>1</v>
      </c>
      <c r="F215" s="166" t="s">
        <v>303</v>
      </c>
      <c r="G215" s="163"/>
      <c r="H215" s="167">
        <v>100</v>
      </c>
      <c r="I215" s="163"/>
      <c r="J215" s="163"/>
      <c r="K215" s="163"/>
      <c r="L215" s="168"/>
      <c r="M215" s="169"/>
      <c r="N215" s="170"/>
      <c r="O215" s="170"/>
      <c r="P215" s="170"/>
      <c r="Q215" s="170"/>
      <c r="R215" s="170"/>
      <c r="S215" s="170"/>
      <c r="T215" s="171"/>
      <c r="AT215" s="172" t="s">
        <v>137</v>
      </c>
      <c r="AU215" s="172" t="s">
        <v>71</v>
      </c>
      <c r="AV215" s="11" t="s">
        <v>73</v>
      </c>
      <c r="AW215" s="11" t="s">
        <v>27</v>
      </c>
      <c r="AX215" s="11" t="s">
        <v>64</v>
      </c>
      <c r="AY215" s="172" t="s">
        <v>126</v>
      </c>
    </row>
    <row r="216" spans="2:51" s="12" customFormat="1" ht="12">
      <c r="B216" s="173"/>
      <c r="C216" s="174"/>
      <c r="D216" s="164" t="s">
        <v>137</v>
      </c>
      <c r="E216" s="175" t="s">
        <v>1</v>
      </c>
      <c r="F216" s="176" t="s">
        <v>140</v>
      </c>
      <c r="G216" s="174"/>
      <c r="H216" s="177">
        <v>100</v>
      </c>
      <c r="I216" s="174"/>
      <c r="J216" s="174"/>
      <c r="K216" s="174"/>
      <c r="L216" s="178"/>
      <c r="M216" s="179"/>
      <c r="N216" s="180"/>
      <c r="O216" s="180"/>
      <c r="P216" s="180"/>
      <c r="Q216" s="180"/>
      <c r="R216" s="180"/>
      <c r="S216" s="180"/>
      <c r="T216" s="181"/>
      <c r="AT216" s="182" t="s">
        <v>137</v>
      </c>
      <c r="AU216" s="182" t="s">
        <v>71</v>
      </c>
      <c r="AV216" s="12" t="s">
        <v>132</v>
      </c>
      <c r="AW216" s="12" t="s">
        <v>27</v>
      </c>
      <c r="AX216" s="12" t="s">
        <v>71</v>
      </c>
      <c r="AY216" s="182" t="s">
        <v>126</v>
      </c>
    </row>
    <row r="217" spans="2:65" s="1" customFormat="1" ht="16.5" customHeight="1">
      <c r="B217" s="29"/>
      <c r="C217" s="152" t="s">
        <v>306</v>
      </c>
      <c r="D217" s="152" t="s">
        <v>127</v>
      </c>
      <c r="E217" s="153" t="s">
        <v>307</v>
      </c>
      <c r="F217" s="154" t="s">
        <v>308</v>
      </c>
      <c r="G217" s="155" t="s">
        <v>130</v>
      </c>
      <c r="H217" s="156">
        <v>128</v>
      </c>
      <c r="I217" s="157"/>
      <c r="J217" s="157">
        <f>ROUND(I217*H217,2)</f>
        <v>0</v>
      </c>
      <c r="K217" s="154" t="s">
        <v>1</v>
      </c>
      <c r="L217" s="33"/>
      <c r="M217" s="55" t="s">
        <v>1</v>
      </c>
      <c r="N217" s="158" t="s">
        <v>35</v>
      </c>
      <c r="O217" s="159">
        <v>0</v>
      </c>
      <c r="P217" s="159">
        <f>O217*H217</f>
        <v>0</v>
      </c>
      <c r="Q217" s="159">
        <v>0</v>
      </c>
      <c r="R217" s="159">
        <f>Q217*H217</f>
        <v>0</v>
      </c>
      <c r="S217" s="159">
        <v>0</v>
      </c>
      <c r="T217" s="160">
        <f>S217*H217</f>
        <v>0</v>
      </c>
      <c r="AR217" s="15" t="s">
        <v>132</v>
      </c>
      <c r="AT217" s="15" t="s">
        <v>127</v>
      </c>
      <c r="AU217" s="15" t="s">
        <v>71</v>
      </c>
      <c r="AY217" s="15" t="s">
        <v>126</v>
      </c>
      <c r="BE217" s="161">
        <f>IF(N217="základní",J217,0)</f>
        <v>0</v>
      </c>
      <c r="BF217" s="161">
        <f>IF(N217="snížená",J217,0)</f>
        <v>0</v>
      </c>
      <c r="BG217" s="161">
        <f>IF(N217="zákl. přenesená",J217,0)</f>
        <v>0</v>
      </c>
      <c r="BH217" s="161">
        <f>IF(N217="sníž. přenesená",J217,0)</f>
        <v>0</v>
      </c>
      <c r="BI217" s="161">
        <f>IF(N217="nulová",J217,0)</f>
        <v>0</v>
      </c>
      <c r="BJ217" s="15" t="s">
        <v>71</v>
      </c>
      <c r="BK217" s="161">
        <f>ROUND(I217*H217,2)</f>
        <v>0</v>
      </c>
      <c r="BL217" s="15" t="s">
        <v>132</v>
      </c>
      <c r="BM217" s="15" t="s">
        <v>309</v>
      </c>
    </row>
    <row r="218" spans="2:51" s="11" customFormat="1" ht="12">
      <c r="B218" s="162"/>
      <c r="C218" s="163"/>
      <c r="D218" s="164" t="s">
        <v>137</v>
      </c>
      <c r="E218" s="165" t="s">
        <v>1</v>
      </c>
      <c r="F218" s="166" t="s">
        <v>310</v>
      </c>
      <c r="G218" s="163"/>
      <c r="H218" s="167">
        <v>94</v>
      </c>
      <c r="I218" s="163"/>
      <c r="J218" s="163"/>
      <c r="K218" s="163"/>
      <c r="L218" s="168"/>
      <c r="M218" s="169"/>
      <c r="N218" s="170"/>
      <c r="O218" s="170"/>
      <c r="P218" s="170"/>
      <c r="Q218" s="170"/>
      <c r="R218" s="170"/>
      <c r="S218" s="170"/>
      <c r="T218" s="171"/>
      <c r="AT218" s="172" t="s">
        <v>137</v>
      </c>
      <c r="AU218" s="172" t="s">
        <v>71</v>
      </c>
      <c r="AV218" s="11" t="s">
        <v>73</v>
      </c>
      <c r="AW218" s="11" t="s">
        <v>27</v>
      </c>
      <c r="AX218" s="11" t="s">
        <v>64</v>
      </c>
      <c r="AY218" s="172" t="s">
        <v>126</v>
      </c>
    </row>
    <row r="219" spans="2:51" s="11" customFormat="1" ht="12">
      <c r="B219" s="162"/>
      <c r="C219" s="163"/>
      <c r="D219" s="164" t="s">
        <v>137</v>
      </c>
      <c r="E219" s="165" t="s">
        <v>1</v>
      </c>
      <c r="F219" s="166" t="s">
        <v>215</v>
      </c>
      <c r="G219" s="163"/>
      <c r="H219" s="167">
        <v>34</v>
      </c>
      <c r="I219" s="163"/>
      <c r="J219" s="163"/>
      <c r="K219" s="163"/>
      <c r="L219" s="168"/>
      <c r="M219" s="169"/>
      <c r="N219" s="170"/>
      <c r="O219" s="170"/>
      <c r="P219" s="170"/>
      <c r="Q219" s="170"/>
      <c r="R219" s="170"/>
      <c r="S219" s="170"/>
      <c r="T219" s="171"/>
      <c r="AT219" s="172" t="s">
        <v>137</v>
      </c>
      <c r="AU219" s="172" t="s">
        <v>71</v>
      </c>
      <c r="AV219" s="11" t="s">
        <v>73</v>
      </c>
      <c r="AW219" s="11" t="s">
        <v>27</v>
      </c>
      <c r="AX219" s="11" t="s">
        <v>64</v>
      </c>
      <c r="AY219" s="172" t="s">
        <v>126</v>
      </c>
    </row>
    <row r="220" spans="2:51" s="12" customFormat="1" ht="12">
      <c r="B220" s="173"/>
      <c r="C220" s="174"/>
      <c r="D220" s="164" t="s">
        <v>137</v>
      </c>
      <c r="E220" s="175" t="s">
        <v>1</v>
      </c>
      <c r="F220" s="176" t="s">
        <v>140</v>
      </c>
      <c r="G220" s="174"/>
      <c r="H220" s="177">
        <v>128</v>
      </c>
      <c r="I220" s="174"/>
      <c r="J220" s="174"/>
      <c r="K220" s="174"/>
      <c r="L220" s="178"/>
      <c r="M220" s="179"/>
      <c r="N220" s="180"/>
      <c r="O220" s="180"/>
      <c r="P220" s="180"/>
      <c r="Q220" s="180"/>
      <c r="R220" s="180"/>
      <c r="S220" s="180"/>
      <c r="T220" s="181"/>
      <c r="AT220" s="182" t="s">
        <v>137</v>
      </c>
      <c r="AU220" s="182" t="s">
        <v>71</v>
      </c>
      <c r="AV220" s="12" t="s">
        <v>132</v>
      </c>
      <c r="AW220" s="12" t="s">
        <v>27</v>
      </c>
      <c r="AX220" s="12" t="s">
        <v>71</v>
      </c>
      <c r="AY220" s="182" t="s">
        <v>126</v>
      </c>
    </row>
    <row r="221" spans="2:65" s="1" customFormat="1" ht="16.5" customHeight="1">
      <c r="B221" s="29"/>
      <c r="C221" s="183" t="s">
        <v>252</v>
      </c>
      <c r="D221" s="183" t="s">
        <v>199</v>
      </c>
      <c r="E221" s="184" t="s">
        <v>311</v>
      </c>
      <c r="F221" s="185" t="s">
        <v>312</v>
      </c>
      <c r="G221" s="186" t="s">
        <v>130</v>
      </c>
      <c r="H221" s="187">
        <v>128</v>
      </c>
      <c r="I221" s="188"/>
      <c r="J221" s="188">
        <f>ROUND(I221*H221,2)</f>
        <v>0</v>
      </c>
      <c r="K221" s="185" t="s">
        <v>1</v>
      </c>
      <c r="L221" s="189"/>
      <c r="M221" s="190" t="s">
        <v>1</v>
      </c>
      <c r="N221" s="191" t="s">
        <v>35</v>
      </c>
      <c r="O221" s="159">
        <v>0</v>
      </c>
      <c r="P221" s="159">
        <f>O221*H221</f>
        <v>0</v>
      </c>
      <c r="Q221" s="159">
        <v>0</v>
      </c>
      <c r="R221" s="159">
        <f>Q221*H221</f>
        <v>0</v>
      </c>
      <c r="S221" s="159">
        <v>0</v>
      </c>
      <c r="T221" s="160">
        <f>S221*H221</f>
        <v>0</v>
      </c>
      <c r="AR221" s="15" t="s">
        <v>153</v>
      </c>
      <c r="AT221" s="15" t="s">
        <v>199</v>
      </c>
      <c r="AU221" s="15" t="s">
        <v>71</v>
      </c>
      <c r="AY221" s="15" t="s">
        <v>126</v>
      </c>
      <c r="BE221" s="161">
        <f>IF(N221="základní",J221,0)</f>
        <v>0</v>
      </c>
      <c r="BF221" s="161">
        <f>IF(N221="snížená",J221,0)</f>
        <v>0</v>
      </c>
      <c r="BG221" s="161">
        <f>IF(N221="zákl. přenesená",J221,0)</f>
        <v>0</v>
      </c>
      <c r="BH221" s="161">
        <f>IF(N221="sníž. přenesená",J221,0)</f>
        <v>0</v>
      </c>
      <c r="BI221" s="161">
        <f>IF(N221="nulová",J221,0)</f>
        <v>0</v>
      </c>
      <c r="BJ221" s="15" t="s">
        <v>71</v>
      </c>
      <c r="BK221" s="161">
        <f>ROUND(I221*H221,2)</f>
        <v>0</v>
      </c>
      <c r="BL221" s="15" t="s">
        <v>132</v>
      </c>
      <c r="BM221" s="15" t="s">
        <v>313</v>
      </c>
    </row>
    <row r="222" spans="2:51" s="11" customFormat="1" ht="12">
      <c r="B222" s="162"/>
      <c r="C222" s="163"/>
      <c r="D222" s="164" t="s">
        <v>137</v>
      </c>
      <c r="E222" s="165" t="s">
        <v>1</v>
      </c>
      <c r="F222" s="166" t="s">
        <v>310</v>
      </c>
      <c r="G222" s="163"/>
      <c r="H222" s="167">
        <v>94</v>
      </c>
      <c r="I222" s="163"/>
      <c r="J222" s="163"/>
      <c r="K222" s="163"/>
      <c r="L222" s="168"/>
      <c r="M222" s="169"/>
      <c r="N222" s="170"/>
      <c r="O222" s="170"/>
      <c r="P222" s="170"/>
      <c r="Q222" s="170"/>
      <c r="R222" s="170"/>
      <c r="S222" s="170"/>
      <c r="T222" s="171"/>
      <c r="AT222" s="172" t="s">
        <v>137</v>
      </c>
      <c r="AU222" s="172" t="s">
        <v>71</v>
      </c>
      <c r="AV222" s="11" t="s">
        <v>73</v>
      </c>
      <c r="AW222" s="11" t="s">
        <v>27</v>
      </c>
      <c r="AX222" s="11" t="s">
        <v>64</v>
      </c>
      <c r="AY222" s="172" t="s">
        <v>126</v>
      </c>
    </row>
    <row r="223" spans="2:51" s="11" customFormat="1" ht="12">
      <c r="B223" s="162"/>
      <c r="C223" s="163"/>
      <c r="D223" s="164" t="s">
        <v>137</v>
      </c>
      <c r="E223" s="165" t="s">
        <v>1</v>
      </c>
      <c r="F223" s="166" t="s">
        <v>215</v>
      </c>
      <c r="G223" s="163"/>
      <c r="H223" s="167">
        <v>34</v>
      </c>
      <c r="I223" s="163"/>
      <c r="J223" s="163"/>
      <c r="K223" s="163"/>
      <c r="L223" s="168"/>
      <c r="M223" s="169"/>
      <c r="N223" s="170"/>
      <c r="O223" s="170"/>
      <c r="P223" s="170"/>
      <c r="Q223" s="170"/>
      <c r="R223" s="170"/>
      <c r="S223" s="170"/>
      <c r="T223" s="171"/>
      <c r="AT223" s="172" t="s">
        <v>137</v>
      </c>
      <c r="AU223" s="172" t="s">
        <v>71</v>
      </c>
      <c r="AV223" s="11" t="s">
        <v>73</v>
      </c>
      <c r="AW223" s="11" t="s">
        <v>27</v>
      </c>
      <c r="AX223" s="11" t="s">
        <v>64</v>
      </c>
      <c r="AY223" s="172" t="s">
        <v>126</v>
      </c>
    </row>
    <row r="224" spans="2:51" s="12" customFormat="1" ht="12">
      <c r="B224" s="173"/>
      <c r="C224" s="174"/>
      <c r="D224" s="164" t="s">
        <v>137</v>
      </c>
      <c r="E224" s="175" t="s">
        <v>1</v>
      </c>
      <c r="F224" s="176" t="s">
        <v>140</v>
      </c>
      <c r="G224" s="174"/>
      <c r="H224" s="177">
        <v>128</v>
      </c>
      <c r="I224" s="174"/>
      <c r="J224" s="174"/>
      <c r="K224" s="174"/>
      <c r="L224" s="178"/>
      <c r="M224" s="179"/>
      <c r="N224" s="180"/>
      <c r="O224" s="180"/>
      <c r="P224" s="180"/>
      <c r="Q224" s="180"/>
      <c r="R224" s="180"/>
      <c r="S224" s="180"/>
      <c r="T224" s="181"/>
      <c r="AT224" s="182" t="s">
        <v>137</v>
      </c>
      <c r="AU224" s="182" t="s">
        <v>71</v>
      </c>
      <c r="AV224" s="12" t="s">
        <v>132</v>
      </c>
      <c r="AW224" s="12" t="s">
        <v>27</v>
      </c>
      <c r="AX224" s="12" t="s">
        <v>71</v>
      </c>
      <c r="AY224" s="182" t="s">
        <v>126</v>
      </c>
    </row>
    <row r="225" spans="2:65" s="1" customFormat="1" ht="16.5" customHeight="1">
      <c r="B225" s="29"/>
      <c r="C225" s="152" t="s">
        <v>314</v>
      </c>
      <c r="D225" s="152" t="s">
        <v>127</v>
      </c>
      <c r="E225" s="153" t="s">
        <v>315</v>
      </c>
      <c r="F225" s="154" t="s">
        <v>316</v>
      </c>
      <c r="G225" s="155" t="s">
        <v>130</v>
      </c>
      <c r="H225" s="156">
        <v>58</v>
      </c>
      <c r="I225" s="157"/>
      <c r="J225" s="157">
        <f>ROUND(I225*H225,2)</f>
        <v>0</v>
      </c>
      <c r="K225" s="154" t="s">
        <v>1</v>
      </c>
      <c r="L225" s="33"/>
      <c r="M225" s="55" t="s">
        <v>1</v>
      </c>
      <c r="N225" s="158" t="s">
        <v>35</v>
      </c>
      <c r="O225" s="159">
        <v>0</v>
      </c>
      <c r="P225" s="159">
        <f>O225*H225</f>
        <v>0</v>
      </c>
      <c r="Q225" s="159">
        <v>0</v>
      </c>
      <c r="R225" s="159">
        <f>Q225*H225</f>
        <v>0</v>
      </c>
      <c r="S225" s="159">
        <v>0</v>
      </c>
      <c r="T225" s="160">
        <f>S225*H225</f>
        <v>0</v>
      </c>
      <c r="AR225" s="15" t="s">
        <v>132</v>
      </c>
      <c r="AT225" s="15" t="s">
        <v>127</v>
      </c>
      <c r="AU225" s="15" t="s">
        <v>71</v>
      </c>
      <c r="AY225" s="15" t="s">
        <v>126</v>
      </c>
      <c r="BE225" s="161">
        <f>IF(N225="základní",J225,0)</f>
        <v>0</v>
      </c>
      <c r="BF225" s="161">
        <f>IF(N225="snížená",J225,0)</f>
        <v>0</v>
      </c>
      <c r="BG225" s="161">
        <f>IF(N225="zákl. přenesená",J225,0)</f>
        <v>0</v>
      </c>
      <c r="BH225" s="161">
        <f>IF(N225="sníž. přenesená",J225,0)</f>
        <v>0</v>
      </c>
      <c r="BI225" s="161">
        <f>IF(N225="nulová",J225,0)</f>
        <v>0</v>
      </c>
      <c r="BJ225" s="15" t="s">
        <v>71</v>
      </c>
      <c r="BK225" s="161">
        <f>ROUND(I225*H225,2)</f>
        <v>0</v>
      </c>
      <c r="BL225" s="15" t="s">
        <v>132</v>
      </c>
      <c r="BM225" s="15" t="s">
        <v>317</v>
      </c>
    </row>
    <row r="226" spans="2:51" s="11" customFormat="1" ht="12">
      <c r="B226" s="162"/>
      <c r="C226" s="163"/>
      <c r="D226" s="164" t="s">
        <v>137</v>
      </c>
      <c r="E226" s="165" t="s">
        <v>1</v>
      </c>
      <c r="F226" s="166" t="s">
        <v>202</v>
      </c>
      <c r="G226" s="163"/>
      <c r="H226" s="167">
        <v>26</v>
      </c>
      <c r="I226" s="163"/>
      <c r="J226" s="163"/>
      <c r="K226" s="163"/>
      <c r="L226" s="168"/>
      <c r="M226" s="169"/>
      <c r="N226" s="170"/>
      <c r="O226" s="170"/>
      <c r="P226" s="170"/>
      <c r="Q226" s="170"/>
      <c r="R226" s="170"/>
      <c r="S226" s="170"/>
      <c r="T226" s="171"/>
      <c r="AT226" s="172" t="s">
        <v>137</v>
      </c>
      <c r="AU226" s="172" t="s">
        <v>71</v>
      </c>
      <c r="AV226" s="11" t="s">
        <v>73</v>
      </c>
      <c r="AW226" s="11" t="s">
        <v>27</v>
      </c>
      <c r="AX226" s="11" t="s">
        <v>64</v>
      </c>
      <c r="AY226" s="172" t="s">
        <v>126</v>
      </c>
    </row>
    <row r="227" spans="2:51" s="11" customFormat="1" ht="12">
      <c r="B227" s="162"/>
      <c r="C227" s="163"/>
      <c r="D227" s="164" t="s">
        <v>137</v>
      </c>
      <c r="E227" s="165" t="s">
        <v>1</v>
      </c>
      <c r="F227" s="166" t="s">
        <v>270</v>
      </c>
      <c r="G227" s="163"/>
      <c r="H227" s="167">
        <v>32</v>
      </c>
      <c r="I227" s="163"/>
      <c r="J227" s="163"/>
      <c r="K227" s="163"/>
      <c r="L227" s="168"/>
      <c r="M227" s="169"/>
      <c r="N227" s="170"/>
      <c r="O227" s="170"/>
      <c r="P227" s="170"/>
      <c r="Q227" s="170"/>
      <c r="R227" s="170"/>
      <c r="S227" s="170"/>
      <c r="T227" s="171"/>
      <c r="AT227" s="172" t="s">
        <v>137</v>
      </c>
      <c r="AU227" s="172" t="s">
        <v>71</v>
      </c>
      <c r="AV227" s="11" t="s">
        <v>73</v>
      </c>
      <c r="AW227" s="11" t="s">
        <v>27</v>
      </c>
      <c r="AX227" s="11" t="s">
        <v>64</v>
      </c>
      <c r="AY227" s="172" t="s">
        <v>126</v>
      </c>
    </row>
    <row r="228" spans="2:51" s="12" customFormat="1" ht="12">
      <c r="B228" s="173"/>
      <c r="C228" s="174"/>
      <c r="D228" s="164" t="s">
        <v>137</v>
      </c>
      <c r="E228" s="175" t="s">
        <v>1</v>
      </c>
      <c r="F228" s="176" t="s">
        <v>140</v>
      </c>
      <c r="G228" s="174"/>
      <c r="H228" s="177">
        <v>58</v>
      </c>
      <c r="I228" s="174"/>
      <c r="J228" s="174"/>
      <c r="K228" s="174"/>
      <c r="L228" s="178"/>
      <c r="M228" s="179"/>
      <c r="N228" s="180"/>
      <c r="O228" s="180"/>
      <c r="P228" s="180"/>
      <c r="Q228" s="180"/>
      <c r="R228" s="180"/>
      <c r="S228" s="180"/>
      <c r="T228" s="181"/>
      <c r="AT228" s="182" t="s">
        <v>137</v>
      </c>
      <c r="AU228" s="182" t="s">
        <v>71</v>
      </c>
      <c r="AV228" s="12" t="s">
        <v>132</v>
      </c>
      <c r="AW228" s="12" t="s">
        <v>27</v>
      </c>
      <c r="AX228" s="12" t="s">
        <v>71</v>
      </c>
      <c r="AY228" s="182" t="s">
        <v>126</v>
      </c>
    </row>
    <row r="229" spans="2:65" s="1" customFormat="1" ht="16.5" customHeight="1">
      <c r="B229" s="29"/>
      <c r="C229" s="183" t="s">
        <v>258</v>
      </c>
      <c r="D229" s="183" t="s">
        <v>199</v>
      </c>
      <c r="E229" s="184" t="s">
        <v>318</v>
      </c>
      <c r="F229" s="185" t="s">
        <v>319</v>
      </c>
      <c r="G229" s="186" t="s">
        <v>130</v>
      </c>
      <c r="H229" s="187">
        <v>58</v>
      </c>
      <c r="I229" s="188"/>
      <c r="J229" s="188">
        <f>ROUND(I229*H229,2)</f>
        <v>0</v>
      </c>
      <c r="K229" s="185" t="s">
        <v>1</v>
      </c>
      <c r="L229" s="189"/>
      <c r="M229" s="190" t="s">
        <v>1</v>
      </c>
      <c r="N229" s="191" t="s">
        <v>35</v>
      </c>
      <c r="O229" s="159">
        <v>0</v>
      </c>
      <c r="P229" s="159">
        <f>O229*H229</f>
        <v>0</v>
      </c>
      <c r="Q229" s="159">
        <v>0</v>
      </c>
      <c r="R229" s="159">
        <f>Q229*H229</f>
        <v>0</v>
      </c>
      <c r="S229" s="159">
        <v>0</v>
      </c>
      <c r="T229" s="160">
        <f>S229*H229</f>
        <v>0</v>
      </c>
      <c r="AR229" s="15" t="s">
        <v>153</v>
      </c>
      <c r="AT229" s="15" t="s">
        <v>199</v>
      </c>
      <c r="AU229" s="15" t="s">
        <v>71</v>
      </c>
      <c r="AY229" s="15" t="s">
        <v>126</v>
      </c>
      <c r="BE229" s="161">
        <f>IF(N229="základní",J229,0)</f>
        <v>0</v>
      </c>
      <c r="BF229" s="161">
        <f>IF(N229="snížená",J229,0)</f>
        <v>0</v>
      </c>
      <c r="BG229" s="161">
        <f>IF(N229="zákl. přenesená",J229,0)</f>
        <v>0</v>
      </c>
      <c r="BH229" s="161">
        <f>IF(N229="sníž. přenesená",J229,0)</f>
        <v>0</v>
      </c>
      <c r="BI229" s="161">
        <f>IF(N229="nulová",J229,0)</f>
        <v>0</v>
      </c>
      <c r="BJ229" s="15" t="s">
        <v>71</v>
      </c>
      <c r="BK229" s="161">
        <f>ROUND(I229*H229,2)</f>
        <v>0</v>
      </c>
      <c r="BL229" s="15" t="s">
        <v>132</v>
      </c>
      <c r="BM229" s="15" t="s">
        <v>320</v>
      </c>
    </row>
    <row r="230" spans="2:51" s="11" customFormat="1" ht="12">
      <c r="B230" s="162"/>
      <c r="C230" s="163"/>
      <c r="D230" s="164" t="s">
        <v>137</v>
      </c>
      <c r="E230" s="165" t="s">
        <v>1</v>
      </c>
      <c r="F230" s="166" t="s">
        <v>202</v>
      </c>
      <c r="G230" s="163"/>
      <c r="H230" s="167">
        <v>26</v>
      </c>
      <c r="I230" s="163"/>
      <c r="J230" s="163"/>
      <c r="K230" s="163"/>
      <c r="L230" s="168"/>
      <c r="M230" s="169"/>
      <c r="N230" s="170"/>
      <c r="O230" s="170"/>
      <c r="P230" s="170"/>
      <c r="Q230" s="170"/>
      <c r="R230" s="170"/>
      <c r="S230" s="170"/>
      <c r="T230" s="171"/>
      <c r="AT230" s="172" t="s">
        <v>137</v>
      </c>
      <c r="AU230" s="172" t="s">
        <v>71</v>
      </c>
      <c r="AV230" s="11" t="s">
        <v>73</v>
      </c>
      <c r="AW230" s="11" t="s">
        <v>27</v>
      </c>
      <c r="AX230" s="11" t="s">
        <v>64</v>
      </c>
      <c r="AY230" s="172" t="s">
        <v>126</v>
      </c>
    </row>
    <row r="231" spans="2:51" s="11" customFormat="1" ht="12">
      <c r="B231" s="162"/>
      <c r="C231" s="163"/>
      <c r="D231" s="164" t="s">
        <v>137</v>
      </c>
      <c r="E231" s="165" t="s">
        <v>1</v>
      </c>
      <c r="F231" s="166" t="s">
        <v>270</v>
      </c>
      <c r="G231" s="163"/>
      <c r="H231" s="167">
        <v>32</v>
      </c>
      <c r="I231" s="163"/>
      <c r="J231" s="163"/>
      <c r="K231" s="163"/>
      <c r="L231" s="168"/>
      <c r="M231" s="169"/>
      <c r="N231" s="170"/>
      <c r="O231" s="170"/>
      <c r="P231" s="170"/>
      <c r="Q231" s="170"/>
      <c r="R231" s="170"/>
      <c r="S231" s="170"/>
      <c r="T231" s="171"/>
      <c r="AT231" s="172" t="s">
        <v>137</v>
      </c>
      <c r="AU231" s="172" t="s">
        <v>71</v>
      </c>
      <c r="AV231" s="11" t="s">
        <v>73</v>
      </c>
      <c r="AW231" s="11" t="s">
        <v>27</v>
      </c>
      <c r="AX231" s="11" t="s">
        <v>64</v>
      </c>
      <c r="AY231" s="172" t="s">
        <v>126</v>
      </c>
    </row>
    <row r="232" spans="2:51" s="12" customFormat="1" ht="12">
      <c r="B232" s="173"/>
      <c r="C232" s="174"/>
      <c r="D232" s="164" t="s">
        <v>137</v>
      </c>
      <c r="E232" s="175" t="s">
        <v>1</v>
      </c>
      <c r="F232" s="176" t="s">
        <v>140</v>
      </c>
      <c r="G232" s="174"/>
      <c r="H232" s="177">
        <v>58</v>
      </c>
      <c r="I232" s="174"/>
      <c r="J232" s="174"/>
      <c r="K232" s="174"/>
      <c r="L232" s="178"/>
      <c r="M232" s="179"/>
      <c r="N232" s="180"/>
      <c r="O232" s="180"/>
      <c r="P232" s="180"/>
      <c r="Q232" s="180"/>
      <c r="R232" s="180"/>
      <c r="S232" s="180"/>
      <c r="T232" s="181"/>
      <c r="AT232" s="182" t="s">
        <v>137</v>
      </c>
      <c r="AU232" s="182" t="s">
        <v>71</v>
      </c>
      <c r="AV232" s="12" t="s">
        <v>132</v>
      </c>
      <c r="AW232" s="12" t="s">
        <v>27</v>
      </c>
      <c r="AX232" s="12" t="s">
        <v>71</v>
      </c>
      <c r="AY232" s="182" t="s">
        <v>126</v>
      </c>
    </row>
    <row r="233" spans="2:65" s="1" customFormat="1" ht="16.5" customHeight="1">
      <c r="B233" s="29"/>
      <c r="C233" s="152" t="s">
        <v>321</v>
      </c>
      <c r="D233" s="152" t="s">
        <v>127</v>
      </c>
      <c r="E233" s="153" t="s">
        <v>322</v>
      </c>
      <c r="F233" s="154" t="s">
        <v>323</v>
      </c>
      <c r="G233" s="155" t="s">
        <v>130</v>
      </c>
      <c r="H233" s="156">
        <v>26</v>
      </c>
      <c r="I233" s="157"/>
      <c r="J233" s="157">
        <f>ROUND(I233*H233,2)</f>
        <v>0</v>
      </c>
      <c r="K233" s="154" t="s">
        <v>1</v>
      </c>
      <c r="L233" s="33"/>
      <c r="M233" s="55" t="s">
        <v>1</v>
      </c>
      <c r="N233" s="158" t="s">
        <v>35</v>
      </c>
      <c r="O233" s="159">
        <v>0</v>
      </c>
      <c r="P233" s="159">
        <f>O233*H233</f>
        <v>0</v>
      </c>
      <c r="Q233" s="159">
        <v>0</v>
      </c>
      <c r="R233" s="159">
        <f>Q233*H233</f>
        <v>0</v>
      </c>
      <c r="S233" s="159">
        <v>0</v>
      </c>
      <c r="T233" s="160">
        <f>S233*H233</f>
        <v>0</v>
      </c>
      <c r="AR233" s="15" t="s">
        <v>132</v>
      </c>
      <c r="AT233" s="15" t="s">
        <v>127</v>
      </c>
      <c r="AU233" s="15" t="s">
        <v>71</v>
      </c>
      <c r="AY233" s="15" t="s">
        <v>126</v>
      </c>
      <c r="BE233" s="161">
        <f>IF(N233="základní",J233,0)</f>
        <v>0</v>
      </c>
      <c r="BF233" s="161">
        <f>IF(N233="snížená",J233,0)</f>
        <v>0</v>
      </c>
      <c r="BG233" s="161">
        <f>IF(N233="zákl. přenesená",J233,0)</f>
        <v>0</v>
      </c>
      <c r="BH233" s="161">
        <f>IF(N233="sníž. přenesená",J233,0)</f>
        <v>0</v>
      </c>
      <c r="BI233" s="161">
        <f>IF(N233="nulová",J233,0)</f>
        <v>0</v>
      </c>
      <c r="BJ233" s="15" t="s">
        <v>71</v>
      </c>
      <c r="BK233" s="161">
        <f>ROUND(I233*H233,2)</f>
        <v>0</v>
      </c>
      <c r="BL233" s="15" t="s">
        <v>132</v>
      </c>
      <c r="BM233" s="15" t="s">
        <v>324</v>
      </c>
    </row>
    <row r="234" spans="2:51" s="11" customFormat="1" ht="12">
      <c r="B234" s="162"/>
      <c r="C234" s="163"/>
      <c r="D234" s="164" t="s">
        <v>137</v>
      </c>
      <c r="E234" s="165" t="s">
        <v>1</v>
      </c>
      <c r="F234" s="166" t="s">
        <v>202</v>
      </c>
      <c r="G234" s="163"/>
      <c r="H234" s="167">
        <v>26</v>
      </c>
      <c r="I234" s="163"/>
      <c r="J234" s="163"/>
      <c r="K234" s="163"/>
      <c r="L234" s="168"/>
      <c r="M234" s="169"/>
      <c r="N234" s="170"/>
      <c r="O234" s="170"/>
      <c r="P234" s="170"/>
      <c r="Q234" s="170"/>
      <c r="R234" s="170"/>
      <c r="S234" s="170"/>
      <c r="T234" s="171"/>
      <c r="AT234" s="172" t="s">
        <v>137</v>
      </c>
      <c r="AU234" s="172" t="s">
        <v>71</v>
      </c>
      <c r="AV234" s="11" t="s">
        <v>73</v>
      </c>
      <c r="AW234" s="11" t="s">
        <v>27</v>
      </c>
      <c r="AX234" s="11" t="s">
        <v>64</v>
      </c>
      <c r="AY234" s="172" t="s">
        <v>126</v>
      </c>
    </row>
    <row r="235" spans="2:51" s="12" customFormat="1" ht="12">
      <c r="B235" s="173"/>
      <c r="C235" s="174"/>
      <c r="D235" s="164" t="s">
        <v>137</v>
      </c>
      <c r="E235" s="175" t="s">
        <v>1</v>
      </c>
      <c r="F235" s="176" t="s">
        <v>140</v>
      </c>
      <c r="G235" s="174"/>
      <c r="H235" s="177">
        <v>26</v>
      </c>
      <c r="I235" s="174"/>
      <c r="J235" s="174"/>
      <c r="K235" s="174"/>
      <c r="L235" s="178"/>
      <c r="M235" s="179"/>
      <c r="N235" s="180"/>
      <c r="O235" s="180"/>
      <c r="P235" s="180"/>
      <c r="Q235" s="180"/>
      <c r="R235" s="180"/>
      <c r="S235" s="180"/>
      <c r="T235" s="181"/>
      <c r="AT235" s="182" t="s">
        <v>137</v>
      </c>
      <c r="AU235" s="182" t="s">
        <v>71</v>
      </c>
      <c r="AV235" s="12" t="s">
        <v>132</v>
      </c>
      <c r="AW235" s="12" t="s">
        <v>27</v>
      </c>
      <c r="AX235" s="12" t="s">
        <v>71</v>
      </c>
      <c r="AY235" s="182" t="s">
        <v>126</v>
      </c>
    </row>
    <row r="236" spans="2:65" s="1" customFormat="1" ht="16.5" customHeight="1">
      <c r="B236" s="29"/>
      <c r="C236" s="183" t="s">
        <v>261</v>
      </c>
      <c r="D236" s="183" t="s">
        <v>199</v>
      </c>
      <c r="E236" s="184" t="s">
        <v>325</v>
      </c>
      <c r="F236" s="185" t="s">
        <v>326</v>
      </c>
      <c r="G236" s="186" t="s">
        <v>130</v>
      </c>
      <c r="H236" s="187">
        <v>26</v>
      </c>
      <c r="I236" s="188"/>
      <c r="J236" s="188">
        <f>ROUND(I236*H236,2)</f>
        <v>0</v>
      </c>
      <c r="K236" s="185" t="s">
        <v>1</v>
      </c>
      <c r="L236" s="189"/>
      <c r="M236" s="190" t="s">
        <v>1</v>
      </c>
      <c r="N236" s="191" t="s">
        <v>35</v>
      </c>
      <c r="O236" s="159">
        <v>0</v>
      </c>
      <c r="P236" s="159">
        <f>O236*H236</f>
        <v>0</v>
      </c>
      <c r="Q236" s="159">
        <v>0</v>
      </c>
      <c r="R236" s="159">
        <f>Q236*H236</f>
        <v>0</v>
      </c>
      <c r="S236" s="159">
        <v>0</v>
      </c>
      <c r="T236" s="160">
        <f>S236*H236</f>
        <v>0</v>
      </c>
      <c r="AR236" s="15" t="s">
        <v>153</v>
      </c>
      <c r="AT236" s="15" t="s">
        <v>199</v>
      </c>
      <c r="AU236" s="15" t="s">
        <v>71</v>
      </c>
      <c r="AY236" s="15" t="s">
        <v>126</v>
      </c>
      <c r="BE236" s="161">
        <f>IF(N236="základní",J236,0)</f>
        <v>0</v>
      </c>
      <c r="BF236" s="161">
        <f>IF(N236="snížená",J236,0)</f>
        <v>0</v>
      </c>
      <c r="BG236" s="161">
        <f>IF(N236="zákl. přenesená",J236,0)</f>
        <v>0</v>
      </c>
      <c r="BH236" s="161">
        <f>IF(N236="sníž. přenesená",J236,0)</f>
        <v>0</v>
      </c>
      <c r="BI236" s="161">
        <f>IF(N236="nulová",J236,0)</f>
        <v>0</v>
      </c>
      <c r="BJ236" s="15" t="s">
        <v>71</v>
      </c>
      <c r="BK236" s="161">
        <f>ROUND(I236*H236,2)</f>
        <v>0</v>
      </c>
      <c r="BL236" s="15" t="s">
        <v>132</v>
      </c>
      <c r="BM236" s="15" t="s">
        <v>327</v>
      </c>
    </row>
    <row r="237" spans="2:51" s="11" customFormat="1" ht="12">
      <c r="B237" s="162"/>
      <c r="C237" s="163"/>
      <c r="D237" s="164" t="s">
        <v>137</v>
      </c>
      <c r="E237" s="165" t="s">
        <v>1</v>
      </c>
      <c r="F237" s="166" t="s">
        <v>202</v>
      </c>
      <c r="G237" s="163"/>
      <c r="H237" s="167">
        <v>26</v>
      </c>
      <c r="I237" s="163"/>
      <c r="J237" s="163"/>
      <c r="K237" s="163"/>
      <c r="L237" s="168"/>
      <c r="M237" s="169"/>
      <c r="N237" s="170"/>
      <c r="O237" s="170"/>
      <c r="P237" s="170"/>
      <c r="Q237" s="170"/>
      <c r="R237" s="170"/>
      <c r="S237" s="170"/>
      <c r="T237" s="171"/>
      <c r="AT237" s="172" t="s">
        <v>137</v>
      </c>
      <c r="AU237" s="172" t="s">
        <v>71</v>
      </c>
      <c r="AV237" s="11" t="s">
        <v>73</v>
      </c>
      <c r="AW237" s="11" t="s">
        <v>27</v>
      </c>
      <c r="AX237" s="11" t="s">
        <v>64</v>
      </c>
      <c r="AY237" s="172" t="s">
        <v>126</v>
      </c>
    </row>
    <row r="238" spans="2:51" s="12" customFormat="1" ht="12">
      <c r="B238" s="173"/>
      <c r="C238" s="174"/>
      <c r="D238" s="164" t="s">
        <v>137</v>
      </c>
      <c r="E238" s="175" t="s">
        <v>1</v>
      </c>
      <c r="F238" s="176" t="s">
        <v>140</v>
      </c>
      <c r="G238" s="174"/>
      <c r="H238" s="177">
        <v>26</v>
      </c>
      <c r="I238" s="174"/>
      <c r="J238" s="174"/>
      <c r="K238" s="174"/>
      <c r="L238" s="178"/>
      <c r="M238" s="179"/>
      <c r="N238" s="180"/>
      <c r="O238" s="180"/>
      <c r="P238" s="180"/>
      <c r="Q238" s="180"/>
      <c r="R238" s="180"/>
      <c r="S238" s="180"/>
      <c r="T238" s="181"/>
      <c r="AT238" s="182" t="s">
        <v>137</v>
      </c>
      <c r="AU238" s="182" t="s">
        <v>71</v>
      </c>
      <c r="AV238" s="12" t="s">
        <v>132</v>
      </c>
      <c r="AW238" s="12" t="s">
        <v>27</v>
      </c>
      <c r="AX238" s="12" t="s">
        <v>71</v>
      </c>
      <c r="AY238" s="182" t="s">
        <v>126</v>
      </c>
    </row>
    <row r="239" spans="2:65" s="1" customFormat="1" ht="16.5" customHeight="1">
      <c r="B239" s="29"/>
      <c r="C239" s="152" t="s">
        <v>328</v>
      </c>
      <c r="D239" s="152" t="s">
        <v>127</v>
      </c>
      <c r="E239" s="153" t="s">
        <v>329</v>
      </c>
      <c r="F239" s="154" t="s">
        <v>330</v>
      </c>
      <c r="G239" s="155" t="s">
        <v>130</v>
      </c>
      <c r="H239" s="156">
        <v>20</v>
      </c>
      <c r="I239" s="157"/>
      <c r="J239" s="157">
        <f>ROUND(I239*H239,2)</f>
        <v>0</v>
      </c>
      <c r="K239" s="154" t="s">
        <v>1</v>
      </c>
      <c r="L239" s="33"/>
      <c r="M239" s="55" t="s">
        <v>1</v>
      </c>
      <c r="N239" s="158" t="s">
        <v>35</v>
      </c>
      <c r="O239" s="159">
        <v>0</v>
      </c>
      <c r="P239" s="159">
        <f>O239*H239</f>
        <v>0</v>
      </c>
      <c r="Q239" s="159">
        <v>0</v>
      </c>
      <c r="R239" s="159">
        <f>Q239*H239</f>
        <v>0</v>
      </c>
      <c r="S239" s="159">
        <v>0</v>
      </c>
      <c r="T239" s="160">
        <f>S239*H239</f>
        <v>0</v>
      </c>
      <c r="AR239" s="15" t="s">
        <v>132</v>
      </c>
      <c r="AT239" s="15" t="s">
        <v>127</v>
      </c>
      <c r="AU239" s="15" t="s">
        <v>71</v>
      </c>
      <c r="AY239" s="15" t="s">
        <v>126</v>
      </c>
      <c r="BE239" s="161">
        <f>IF(N239="základní",J239,0)</f>
        <v>0</v>
      </c>
      <c r="BF239" s="161">
        <f>IF(N239="snížená",J239,0)</f>
        <v>0</v>
      </c>
      <c r="BG239" s="161">
        <f>IF(N239="zákl. přenesená",J239,0)</f>
        <v>0</v>
      </c>
      <c r="BH239" s="161">
        <f>IF(N239="sníž. přenesená",J239,0)</f>
        <v>0</v>
      </c>
      <c r="BI239" s="161">
        <f>IF(N239="nulová",J239,0)</f>
        <v>0</v>
      </c>
      <c r="BJ239" s="15" t="s">
        <v>71</v>
      </c>
      <c r="BK239" s="161">
        <f>ROUND(I239*H239,2)</f>
        <v>0</v>
      </c>
      <c r="BL239" s="15" t="s">
        <v>132</v>
      </c>
      <c r="BM239" s="15" t="s">
        <v>331</v>
      </c>
    </row>
    <row r="240" spans="2:51" s="11" customFormat="1" ht="12">
      <c r="B240" s="162"/>
      <c r="C240" s="163"/>
      <c r="D240" s="164" t="s">
        <v>137</v>
      </c>
      <c r="E240" s="165" t="s">
        <v>1</v>
      </c>
      <c r="F240" s="166" t="s">
        <v>186</v>
      </c>
      <c r="G240" s="163"/>
      <c r="H240" s="167">
        <v>20</v>
      </c>
      <c r="I240" s="163"/>
      <c r="J240" s="163"/>
      <c r="K240" s="163"/>
      <c r="L240" s="168"/>
      <c r="M240" s="169"/>
      <c r="N240" s="170"/>
      <c r="O240" s="170"/>
      <c r="P240" s="170"/>
      <c r="Q240" s="170"/>
      <c r="R240" s="170"/>
      <c r="S240" s="170"/>
      <c r="T240" s="171"/>
      <c r="AT240" s="172" t="s">
        <v>137</v>
      </c>
      <c r="AU240" s="172" t="s">
        <v>71</v>
      </c>
      <c r="AV240" s="11" t="s">
        <v>73</v>
      </c>
      <c r="AW240" s="11" t="s">
        <v>27</v>
      </c>
      <c r="AX240" s="11" t="s">
        <v>64</v>
      </c>
      <c r="AY240" s="172" t="s">
        <v>126</v>
      </c>
    </row>
    <row r="241" spans="2:51" s="12" customFormat="1" ht="12">
      <c r="B241" s="173"/>
      <c r="C241" s="174"/>
      <c r="D241" s="164" t="s">
        <v>137</v>
      </c>
      <c r="E241" s="175" t="s">
        <v>1</v>
      </c>
      <c r="F241" s="176" t="s">
        <v>140</v>
      </c>
      <c r="G241" s="174"/>
      <c r="H241" s="177">
        <v>20</v>
      </c>
      <c r="I241" s="174"/>
      <c r="J241" s="174"/>
      <c r="K241" s="174"/>
      <c r="L241" s="178"/>
      <c r="M241" s="179"/>
      <c r="N241" s="180"/>
      <c r="O241" s="180"/>
      <c r="P241" s="180"/>
      <c r="Q241" s="180"/>
      <c r="R241" s="180"/>
      <c r="S241" s="180"/>
      <c r="T241" s="181"/>
      <c r="AT241" s="182" t="s">
        <v>137</v>
      </c>
      <c r="AU241" s="182" t="s">
        <v>71</v>
      </c>
      <c r="AV241" s="12" t="s">
        <v>132</v>
      </c>
      <c r="AW241" s="12" t="s">
        <v>27</v>
      </c>
      <c r="AX241" s="12" t="s">
        <v>71</v>
      </c>
      <c r="AY241" s="182" t="s">
        <v>126</v>
      </c>
    </row>
    <row r="242" spans="2:65" s="1" customFormat="1" ht="16.5" customHeight="1">
      <c r="B242" s="29"/>
      <c r="C242" s="183" t="s">
        <v>264</v>
      </c>
      <c r="D242" s="183" t="s">
        <v>199</v>
      </c>
      <c r="E242" s="184" t="s">
        <v>332</v>
      </c>
      <c r="F242" s="185" t="s">
        <v>333</v>
      </c>
      <c r="G242" s="186" t="s">
        <v>130</v>
      </c>
      <c r="H242" s="187">
        <v>20</v>
      </c>
      <c r="I242" s="188"/>
      <c r="J242" s="188">
        <f>ROUND(I242*H242,2)</f>
        <v>0</v>
      </c>
      <c r="K242" s="185" t="s">
        <v>1</v>
      </c>
      <c r="L242" s="189"/>
      <c r="M242" s="190" t="s">
        <v>1</v>
      </c>
      <c r="N242" s="191" t="s">
        <v>35</v>
      </c>
      <c r="O242" s="159">
        <v>0</v>
      </c>
      <c r="P242" s="159">
        <f>O242*H242</f>
        <v>0</v>
      </c>
      <c r="Q242" s="159">
        <v>0</v>
      </c>
      <c r="R242" s="159">
        <f>Q242*H242</f>
        <v>0</v>
      </c>
      <c r="S242" s="159">
        <v>0</v>
      </c>
      <c r="T242" s="160">
        <f>S242*H242</f>
        <v>0</v>
      </c>
      <c r="AR242" s="15" t="s">
        <v>153</v>
      </c>
      <c r="AT242" s="15" t="s">
        <v>199</v>
      </c>
      <c r="AU242" s="15" t="s">
        <v>71</v>
      </c>
      <c r="AY242" s="15" t="s">
        <v>126</v>
      </c>
      <c r="BE242" s="161">
        <f>IF(N242="základní",J242,0)</f>
        <v>0</v>
      </c>
      <c r="BF242" s="161">
        <f>IF(N242="snížená",J242,0)</f>
        <v>0</v>
      </c>
      <c r="BG242" s="161">
        <f>IF(N242="zákl. přenesená",J242,0)</f>
        <v>0</v>
      </c>
      <c r="BH242" s="161">
        <f>IF(N242="sníž. přenesená",J242,0)</f>
        <v>0</v>
      </c>
      <c r="BI242" s="161">
        <f>IF(N242="nulová",J242,0)</f>
        <v>0</v>
      </c>
      <c r="BJ242" s="15" t="s">
        <v>71</v>
      </c>
      <c r="BK242" s="161">
        <f>ROUND(I242*H242,2)</f>
        <v>0</v>
      </c>
      <c r="BL242" s="15" t="s">
        <v>132</v>
      </c>
      <c r="BM242" s="15" t="s">
        <v>334</v>
      </c>
    </row>
    <row r="243" spans="2:51" s="11" customFormat="1" ht="12">
      <c r="B243" s="162"/>
      <c r="C243" s="163"/>
      <c r="D243" s="164" t="s">
        <v>137</v>
      </c>
      <c r="E243" s="165" t="s">
        <v>1</v>
      </c>
      <c r="F243" s="166" t="s">
        <v>186</v>
      </c>
      <c r="G243" s="163"/>
      <c r="H243" s="167">
        <v>20</v>
      </c>
      <c r="I243" s="163"/>
      <c r="J243" s="163"/>
      <c r="K243" s="163"/>
      <c r="L243" s="168"/>
      <c r="M243" s="169"/>
      <c r="N243" s="170"/>
      <c r="O243" s="170"/>
      <c r="P243" s="170"/>
      <c r="Q243" s="170"/>
      <c r="R243" s="170"/>
      <c r="S243" s="170"/>
      <c r="T243" s="171"/>
      <c r="AT243" s="172" t="s">
        <v>137</v>
      </c>
      <c r="AU243" s="172" t="s">
        <v>71</v>
      </c>
      <c r="AV243" s="11" t="s">
        <v>73</v>
      </c>
      <c r="AW243" s="11" t="s">
        <v>27</v>
      </c>
      <c r="AX243" s="11" t="s">
        <v>64</v>
      </c>
      <c r="AY243" s="172" t="s">
        <v>126</v>
      </c>
    </row>
    <row r="244" spans="2:51" s="12" customFormat="1" ht="12">
      <c r="B244" s="173"/>
      <c r="C244" s="174"/>
      <c r="D244" s="164" t="s">
        <v>137</v>
      </c>
      <c r="E244" s="175" t="s">
        <v>1</v>
      </c>
      <c r="F244" s="176" t="s">
        <v>140</v>
      </c>
      <c r="G244" s="174"/>
      <c r="H244" s="177">
        <v>20</v>
      </c>
      <c r="I244" s="174"/>
      <c r="J244" s="174"/>
      <c r="K244" s="174"/>
      <c r="L244" s="178"/>
      <c r="M244" s="179"/>
      <c r="N244" s="180"/>
      <c r="O244" s="180"/>
      <c r="P244" s="180"/>
      <c r="Q244" s="180"/>
      <c r="R244" s="180"/>
      <c r="S244" s="180"/>
      <c r="T244" s="181"/>
      <c r="AT244" s="182" t="s">
        <v>137</v>
      </c>
      <c r="AU244" s="182" t="s">
        <v>71</v>
      </c>
      <c r="AV244" s="12" t="s">
        <v>132</v>
      </c>
      <c r="AW244" s="12" t="s">
        <v>27</v>
      </c>
      <c r="AX244" s="12" t="s">
        <v>71</v>
      </c>
      <c r="AY244" s="182" t="s">
        <v>126</v>
      </c>
    </row>
    <row r="245" spans="2:65" s="1" customFormat="1" ht="16.5" customHeight="1">
      <c r="B245" s="29"/>
      <c r="C245" s="152" t="s">
        <v>335</v>
      </c>
      <c r="D245" s="152" t="s">
        <v>127</v>
      </c>
      <c r="E245" s="153" t="s">
        <v>336</v>
      </c>
      <c r="F245" s="154" t="s">
        <v>337</v>
      </c>
      <c r="G245" s="155" t="s">
        <v>225</v>
      </c>
      <c r="H245" s="156">
        <v>1450</v>
      </c>
      <c r="I245" s="157"/>
      <c r="J245" s="157">
        <f>ROUND(I245*H245,2)</f>
        <v>0</v>
      </c>
      <c r="K245" s="154" t="s">
        <v>1</v>
      </c>
      <c r="L245" s="33"/>
      <c r="M245" s="55" t="s">
        <v>1</v>
      </c>
      <c r="N245" s="158" t="s">
        <v>35</v>
      </c>
      <c r="O245" s="159">
        <v>0</v>
      </c>
      <c r="P245" s="159">
        <f>O245*H245</f>
        <v>0</v>
      </c>
      <c r="Q245" s="159">
        <v>0</v>
      </c>
      <c r="R245" s="159">
        <f>Q245*H245</f>
        <v>0</v>
      </c>
      <c r="S245" s="159">
        <v>0</v>
      </c>
      <c r="T245" s="160">
        <f>S245*H245</f>
        <v>0</v>
      </c>
      <c r="AR245" s="15" t="s">
        <v>132</v>
      </c>
      <c r="AT245" s="15" t="s">
        <v>127</v>
      </c>
      <c r="AU245" s="15" t="s">
        <v>71</v>
      </c>
      <c r="AY245" s="15" t="s">
        <v>126</v>
      </c>
      <c r="BE245" s="161">
        <f>IF(N245="základní",J245,0)</f>
        <v>0</v>
      </c>
      <c r="BF245" s="161">
        <f>IF(N245="snížená",J245,0)</f>
        <v>0</v>
      </c>
      <c r="BG245" s="161">
        <f>IF(N245="zákl. přenesená",J245,0)</f>
        <v>0</v>
      </c>
      <c r="BH245" s="161">
        <f>IF(N245="sníž. přenesená",J245,0)</f>
        <v>0</v>
      </c>
      <c r="BI245" s="161">
        <f>IF(N245="nulová",J245,0)</f>
        <v>0</v>
      </c>
      <c r="BJ245" s="15" t="s">
        <v>71</v>
      </c>
      <c r="BK245" s="161">
        <f>ROUND(I245*H245,2)</f>
        <v>0</v>
      </c>
      <c r="BL245" s="15" t="s">
        <v>132</v>
      </c>
      <c r="BM245" s="15" t="s">
        <v>310</v>
      </c>
    </row>
    <row r="246" spans="2:51" s="11" customFormat="1" ht="12">
      <c r="B246" s="162"/>
      <c r="C246" s="163"/>
      <c r="D246" s="164" t="s">
        <v>137</v>
      </c>
      <c r="E246" s="165" t="s">
        <v>1</v>
      </c>
      <c r="F246" s="166" t="s">
        <v>338</v>
      </c>
      <c r="G246" s="163"/>
      <c r="H246" s="167">
        <v>1450</v>
      </c>
      <c r="I246" s="163"/>
      <c r="J246" s="163"/>
      <c r="K246" s="163"/>
      <c r="L246" s="168"/>
      <c r="M246" s="169"/>
      <c r="N246" s="170"/>
      <c r="O246" s="170"/>
      <c r="P246" s="170"/>
      <c r="Q246" s="170"/>
      <c r="R246" s="170"/>
      <c r="S246" s="170"/>
      <c r="T246" s="171"/>
      <c r="AT246" s="172" t="s">
        <v>137</v>
      </c>
      <c r="AU246" s="172" t="s">
        <v>71</v>
      </c>
      <c r="AV246" s="11" t="s">
        <v>73</v>
      </c>
      <c r="AW246" s="11" t="s">
        <v>27</v>
      </c>
      <c r="AX246" s="11" t="s">
        <v>64</v>
      </c>
      <c r="AY246" s="172" t="s">
        <v>126</v>
      </c>
    </row>
    <row r="247" spans="2:51" s="12" customFormat="1" ht="12">
      <c r="B247" s="173"/>
      <c r="C247" s="174"/>
      <c r="D247" s="164" t="s">
        <v>137</v>
      </c>
      <c r="E247" s="175" t="s">
        <v>1</v>
      </c>
      <c r="F247" s="176" t="s">
        <v>140</v>
      </c>
      <c r="G247" s="174"/>
      <c r="H247" s="177">
        <v>1450</v>
      </c>
      <c r="I247" s="174"/>
      <c r="J247" s="174"/>
      <c r="K247" s="174"/>
      <c r="L247" s="178"/>
      <c r="M247" s="179"/>
      <c r="N247" s="180"/>
      <c r="O247" s="180"/>
      <c r="P247" s="180"/>
      <c r="Q247" s="180"/>
      <c r="R247" s="180"/>
      <c r="S247" s="180"/>
      <c r="T247" s="181"/>
      <c r="AT247" s="182" t="s">
        <v>137</v>
      </c>
      <c r="AU247" s="182" t="s">
        <v>71</v>
      </c>
      <c r="AV247" s="12" t="s">
        <v>132</v>
      </c>
      <c r="AW247" s="12" t="s">
        <v>27</v>
      </c>
      <c r="AX247" s="12" t="s">
        <v>71</v>
      </c>
      <c r="AY247" s="182" t="s">
        <v>126</v>
      </c>
    </row>
    <row r="248" spans="2:65" s="1" customFormat="1" ht="16.5" customHeight="1">
      <c r="B248" s="29"/>
      <c r="C248" s="152" t="s">
        <v>266</v>
      </c>
      <c r="D248" s="152" t="s">
        <v>127</v>
      </c>
      <c r="E248" s="153" t="s">
        <v>339</v>
      </c>
      <c r="F248" s="154" t="s">
        <v>340</v>
      </c>
      <c r="G248" s="155" t="s">
        <v>225</v>
      </c>
      <c r="H248" s="156">
        <v>1760</v>
      </c>
      <c r="I248" s="157"/>
      <c r="J248" s="157">
        <f>ROUND(I248*H248,2)</f>
        <v>0</v>
      </c>
      <c r="K248" s="154" t="s">
        <v>1</v>
      </c>
      <c r="L248" s="33"/>
      <c r="M248" s="55" t="s">
        <v>1</v>
      </c>
      <c r="N248" s="158" t="s">
        <v>35</v>
      </c>
      <c r="O248" s="159">
        <v>0</v>
      </c>
      <c r="P248" s="159">
        <f>O248*H248</f>
        <v>0</v>
      </c>
      <c r="Q248" s="159">
        <v>0</v>
      </c>
      <c r="R248" s="159">
        <f>Q248*H248</f>
        <v>0</v>
      </c>
      <c r="S248" s="159">
        <v>0</v>
      </c>
      <c r="T248" s="160">
        <f>S248*H248</f>
        <v>0</v>
      </c>
      <c r="AR248" s="15" t="s">
        <v>132</v>
      </c>
      <c r="AT248" s="15" t="s">
        <v>127</v>
      </c>
      <c r="AU248" s="15" t="s">
        <v>71</v>
      </c>
      <c r="AY248" s="15" t="s">
        <v>126</v>
      </c>
      <c r="BE248" s="161">
        <f>IF(N248="základní",J248,0)</f>
        <v>0</v>
      </c>
      <c r="BF248" s="161">
        <f>IF(N248="snížená",J248,0)</f>
        <v>0</v>
      </c>
      <c r="BG248" s="161">
        <f>IF(N248="zákl. přenesená",J248,0)</f>
        <v>0</v>
      </c>
      <c r="BH248" s="161">
        <f>IF(N248="sníž. přenesená",J248,0)</f>
        <v>0</v>
      </c>
      <c r="BI248" s="161">
        <f>IF(N248="nulová",J248,0)</f>
        <v>0</v>
      </c>
      <c r="BJ248" s="15" t="s">
        <v>71</v>
      </c>
      <c r="BK248" s="161">
        <f>ROUND(I248*H248,2)</f>
        <v>0</v>
      </c>
      <c r="BL248" s="15" t="s">
        <v>132</v>
      </c>
      <c r="BM248" s="15" t="s">
        <v>341</v>
      </c>
    </row>
    <row r="249" spans="2:51" s="11" customFormat="1" ht="12">
      <c r="B249" s="162"/>
      <c r="C249" s="163"/>
      <c r="D249" s="164" t="s">
        <v>137</v>
      </c>
      <c r="E249" s="165" t="s">
        <v>1</v>
      </c>
      <c r="F249" s="166" t="s">
        <v>342</v>
      </c>
      <c r="G249" s="163"/>
      <c r="H249" s="167">
        <v>1760</v>
      </c>
      <c r="I249" s="163"/>
      <c r="J249" s="163"/>
      <c r="K249" s="163"/>
      <c r="L249" s="168"/>
      <c r="M249" s="169"/>
      <c r="N249" s="170"/>
      <c r="O249" s="170"/>
      <c r="P249" s="170"/>
      <c r="Q249" s="170"/>
      <c r="R249" s="170"/>
      <c r="S249" s="170"/>
      <c r="T249" s="171"/>
      <c r="AT249" s="172" t="s">
        <v>137</v>
      </c>
      <c r="AU249" s="172" t="s">
        <v>71</v>
      </c>
      <c r="AV249" s="11" t="s">
        <v>73</v>
      </c>
      <c r="AW249" s="11" t="s">
        <v>27</v>
      </c>
      <c r="AX249" s="11" t="s">
        <v>64</v>
      </c>
      <c r="AY249" s="172" t="s">
        <v>126</v>
      </c>
    </row>
    <row r="250" spans="2:51" s="12" customFormat="1" ht="12">
      <c r="B250" s="173"/>
      <c r="C250" s="174"/>
      <c r="D250" s="164" t="s">
        <v>137</v>
      </c>
      <c r="E250" s="175" t="s">
        <v>1</v>
      </c>
      <c r="F250" s="176" t="s">
        <v>140</v>
      </c>
      <c r="G250" s="174"/>
      <c r="H250" s="177">
        <v>1760</v>
      </c>
      <c r="I250" s="174"/>
      <c r="J250" s="174"/>
      <c r="K250" s="174"/>
      <c r="L250" s="178"/>
      <c r="M250" s="179"/>
      <c r="N250" s="180"/>
      <c r="O250" s="180"/>
      <c r="P250" s="180"/>
      <c r="Q250" s="180"/>
      <c r="R250" s="180"/>
      <c r="S250" s="180"/>
      <c r="T250" s="181"/>
      <c r="AT250" s="182" t="s">
        <v>137</v>
      </c>
      <c r="AU250" s="182" t="s">
        <v>71</v>
      </c>
      <c r="AV250" s="12" t="s">
        <v>132</v>
      </c>
      <c r="AW250" s="12" t="s">
        <v>27</v>
      </c>
      <c r="AX250" s="12" t="s">
        <v>71</v>
      </c>
      <c r="AY250" s="182" t="s">
        <v>126</v>
      </c>
    </row>
    <row r="251" spans="2:65" s="1" customFormat="1" ht="16.5" customHeight="1">
      <c r="B251" s="29"/>
      <c r="C251" s="152" t="s">
        <v>343</v>
      </c>
      <c r="D251" s="152" t="s">
        <v>127</v>
      </c>
      <c r="E251" s="153" t="s">
        <v>344</v>
      </c>
      <c r="F251" s="154" t="s">
        <v>345</v>
      </c>
      <c r="G251" s="155" t="s">
        <v>225</v>
      </c>
      <c r="H251" s="156">
        <v>318</v>
      </c>
      <c r="I251" s="157"/>
      <c r="J251" s="157">
        <f>ROUND(I251*H251,2)</f>
        <v>0</v>
      </c>
      <c r="K251" s="154" t="s">
        <v>1</v>
      </c>
      <c r="L251" s="33"/>
      <c r="M251" s="55" t="s">
        <v>1</v>
      </c>
      <c r="N251" s="158" t="s">
        <v>35</v>
      </c>
      <c r="O251" s="159">
        <v>0</v>
      </c>
      <c r="P251" s="159">
        <f>O251*H251</f>
        <v>0</v>
      </c>
      <c r="Q251" s="159">
        <v>0</v>
      </c>
      <c r="R251" s="159">
        <f>Q251*H251</f>
        <v>0</v>
      </c>
      <c r="S251" s="159">
        <v>0</v>
      </c>
      <c r="T251" s="160">
        <f>S251*H251</f>
        <v>0</v>
      </c>
      <c r="AR251" s="15" t="s">
        <v>132</v>
      </c>
      <c r="AT251" s="15" t="s">
        <v>127</v>
      </c>
      <c r="AU251" s="15" t="s">
        <v>71</v>
      </c>
      <c r="AY251" s="15" t="s">
        <v>126</v>
      </c>
      <c r="BE251" s="161">
        <f>IF(N251="základní",J251,0)</f>
        <v>0</v>
      </c>
      <c r="BF251" s="161">
        <f>IF(N251="snížená",J251,0)</f>
        <v>0</v>
      </c>
      <c r="BG251" s="161">
        <f>IF(N251="zákl. přenesená",J251,0)</f>
        <v>0</v>
      </c>
      <c r="BH251" s="161">
        <f>IF(N251="sníž. přenesená",J251,0)</f>
        <v>0</v>
      </c>
      <c r="BI251" s="161">
        <f>IF(N251="nulová",J251,0)</f>
        <v>0</v>
      </c>
      <c r="BJ251" s="15" t="s">
        <v>71</v>
      </c>
      <c r="BK251" s="161">
        <f>ROUND(I251*H251,2)</f>
        <v>0</v>
      </c>
      <c r="BL251" s="15" t="s">
        <v>132</v>
      </c>
      <c r="BM251" s="15" t="s">
        <v>346</v>
      </c>
    </row>
    <row r="252" spans="2:51" s="11" customFormat="1" ht="12">
      <c r="B252" s="162"/>
      <c r="C252" s="163"/>
      <c r="D252" s="164" t="s">
        <v>137</v>
      </c>
      <c r="E252" s="165" t="s">
        <v>1</v>
      </c>
      <c r="F252" s="166" t="s">
        <v>347</v>
      </c>
      <c r="G252" s="163"/>
      <c r="H252" s="167">
        <v>318</v>
      </c>
      <c r="I252" s="163"/>
      <c r="J252" s="163"/>
      <c r="K252" s="163"/>
      <c r="L252" s="168"/>
      <c r="M252" s="169"/>
      <c r="N252" s="170"/>
      <c r="O252" s="170"/>
      <c r="P252" s="170"/>
      <c r="Q252" s="170"/>
      <c r="R252" s="170"/>
      <c r="S252" s="170"/>
      <c r="T252" s="171"/>
      <c r="AT252" s="172" t="s">
        <v>137</v>
      </c>
      <c r="AU252" s="172" t="s">
        <v>71</v>
      </c>
      <c r="AV252" s="11" t="s">
        <v>73</v>
      </c>
      <c r="AW252" s="11" t="s">
        <v>27</v>
      </c>
      <c r="AX252" s="11" t="s">
        <v>64</v>
      </c>
      <c r="AY252" s="172" t="s">
        <v>126</v>
      </c>
    </row>
    <row r="253" spans="2:51" s="12" customFormat="1" ht="12">
      <c r="B253" s="173"/>
      <c r="C253" s="174"/>
      <c r="D253" s="164" t="s">
        <v>137</v>
      </c>
      <c r="E253" s="175" t="s">
        <v>1</v>
      </c>
      <c r="F253" s="176" t="s">
        <v>140</v>
      </c>
      <c r="G253" s="174"/>
      <c r="H253" s="177">
        <v>318</v>
      </c>
      <c r="I253" s="174"/>
      <c r="J253" s="174"/>
      <c r="K253" s="174"/>
      <c r="L253" s="178"/>
      <c r="M253" s="179"/>
      <c r="N253" s="180"/>
      <c r="O253" s="180"/>
      <c r="P253" s="180"/>
      <c r="Q253" s="180"/>
      <c r="R253" s="180"/>
      <c r="S253" s="180"/>
      <c r="T253" s="181"/>
      <c r="AT253" s="182" t="s">
        <v>137</v>
      </c>
      <c r="AU253" s="182" t="s">
        <v>71</v>
      </c>
      <c r="AV253" s="12" t="s">
        <v>132</v>
      </c>
      <c r="AW253" s="12" t="s">
        <v>27</v>
      </c>
      <c r="AX253" s="12" t="s">
        <v>71</v>
      </c>
      <c r="AY253" s="182" t="s">
        <v>126</v>
      </c>
    </row>
    <row r="254" spans="2:65" s="1" customFormat="1" ht="16.5" customHeight="1">
      <c r="B254" s="29"/>
      <c r="C254" s="152" t="s">
        <v>269</v>
      </c>
      <c r="D254" s="152" t="s">
        <v>127</v>
      </c>
      <c r="E254" s="153" t="s">
        <v>348</v>
      </c>
      <c r="F254" s="154" t="s">
        <v>349</v>
      </c>
      <c r="G254" s="155" t="s">
        <v>225</v>
      </c>
      <c r="H254" s="156">
        <v>628</v>
      </c>
      <c r="I254" s="157"/>
      <c r="J254" s="157">
        <f>ROUND(I254*H254,2)</f>
        <v>0</v>
      </c>
      <c r="K254" s="154" t="s">
        <v>1</v>
      </c>
      <c r="L254" s="33"/>
      <c r="M254" s="55" t="s">
        <v>1</v>
      </c>
      <c r="N254" s="158" t="s">
        <v>35</v>
      </c>
      <c r="O254" s="159">
        <v>0</v>
      </c>
      <c r="P254" s="159">
        <f>O254*H254</f>
        <v>0</v>
      </c>
      <c r="Q254" s="159">
        <v>0</v>
      </c>
      <c r="R254" s="159">
        <f>Q254*H254</f>
        <v>0</v>
      </c>
      <c r="S254" s="159">
        <v>0</v>
      </c>
      <c r="T254" s="160">
        <f>S254*H254</f>
        <v>0</v>
      </c>
      <c r="AR254" s="15" t="s">
        <v>132</v>
      </c>
      <c r="AT254" s="15" t="s">
        <v>127</v>
      </c>
      <c r="AU254" s="15" t="s">
        <v>71</v>
      </c>
      <c r="AY254" s="15" t="s">
        <v>126</v>
      </c>
      <c r="BE254" s="161">
        <f>IF(N254="základní",J254,0)</f>
        <v>0</v>
      </c>
      <c r="BF254" s="161">
        <f>IF(N254="snížená",J254,0)</f>
        <v>0</v>
      </c>
      <c r="BG254" s="161">
        <f>IF(N254="zákl. přenesená",J254,0)</f>
        <v>0</v>
      </c>
      <c r="BH254" s="161">
        <f>IF(N254="sníž. přenesená",J254,0)</f>
        <v>0</v>
      </c>
      <c r="BI254" s="161">
        <f>IF(N254="nulová",J254,0)</f>
        <v>0</v>
      </c>
      <c r="BJ254" s="15" t="s">
        <v>71</v>
      </c>
      <c r="BK254" s="161">
        <f>ROUND(I254*H254,2)</f>
        <v>0</v>
      </c>
      <c r="BL254" s="15" t="s">
        <v>132</v>
      </c>
      <c r="BM254" s="15" t="s">
        <v>350</v>
      </c>
    </row>
    <row r="255" spans="2:51" s="11" customFormat="1" ht="12">
      <c r="B255" s="162"/>
      <c r="C255" s="163"/>
      <c r="D255" s="164" t="s">
        <v>137</v>
      </c>
      <c r="E255" s="165" t="s">
        <v>1</v>
      </c>
      <c r="F255" s="166" t="s">
        <v>351</v>
      </c>
      <c r="G255" s="163"/>
      <c r="H255" s="167">
        <v>628</v>
      </c>
      <c r="I255" s="163"/>
      <c r="J255" s="163"/>
      <c r="K255" s="163"/>
      <c r="L255" s="168"/>
      <c r="M255" s="169"/>
      <c r="N255" s="170"/>
      <c r="O255" s="170"/>
      <c r="P255" s="170"/>
      <c r="Q255" s="170"/>
      <c r="R255" s="170"/>
      <c r="S255" s="170"/>
      <c r="T255" s="171"/>
      <c r="AT255" s="172" t="s">
        <v>137</v>
      </c>
      <c r="AU255" s="172" t="s">
        <v>71</v>
      </c>
      <c r="AV255" s="11" t="s">
        <v>73</v>
      </c>
      <c r="AW255" s="11" t="s">
        <v>27</v>
      </c>
      <c r="AX255" s="11" t="s">
        <v>64</v>
      </c>
      <c r="AY255" s="172" t="s">
        <v>126</v>
      </c>
    </row>
    <row r="256" spans="2:51" s="12" customFormat="1" ht="12">
      <c r="B256" s="173"/>
      <c r="C256" s="174"/>
      <c r="D256" s="164" t="s">
        <v>137</v>
      </c>
      <c r="E256" s="175" t="s">
        <v>1</v>
      </c>
      <c r="F256" s="176" t="s">
        <v>140</v>
      </c>
      <c r="G256" s="174"/>
      <c r="H256" s="177">
        <v>628</v>
      </c>
      <c r="I256" s="174"/>
      <c r="J256" s="174"/>
      <c r="K256" s="174"/>
      <c r="L256" s="178"/>
      <c r="M256" s="179"/>
      <c r="N256" s="180"/>
      <c r="O256" s="180"/>
      <c r="P256" s="180"/>
      <c r="Q256" s="180"/>
      <c r="R256" s="180"/>
      <c r="S256" s="180"/>
      <c r="T256" s="181"/>
      <c r="AT256" s="182" t="s">
        <v>137</v>
      </c>
      <c r="AU256" s="182" t="s">
        <v>71</v>
      </c>
      <c r="AV256" s="12" t="s">
        <v>132</v>
      </c>
      <c r="AW256" s="12" t="s">
        <v>27</v>
      </c>
      <c r="AX256" s="12" t="s">
        <v>71</v>
      </c>
      <c r="AY256" s="182" t="s">
        <v>126</v>
      </c>
    </row>
    <row r="257" spans="2:65" s="1" customFormat="1" ht="16.5" customHeight="1">
      <c r="B257" s="29"/>
      <c r="C257" s="152" t="s">
        <v>352</v>
      </c>
      <c r="D257" s="152" t="s">
        <v>127</v>
      </c>
      <c r="E257" s="153" t="s">
        <v>353</v>
      </c>
      <c r="F257" s="154" t="s">
        <v>354</v>
      </c>
      <c r="G257" s="155" t="s">
        <v>225</v>
      </c>
      <c r="H257" s="156">
        <v>2078</v>
      </c>
      <c r="I257" s="157"/>
      <c r="J257" s="157">
        <f>ROUND(I257*H257,2)</f>
        <v>0</v>
      </c>
      <c r="K257" s="154" t="s">
        <v>1</v>
      </c>
      <c r="L257" s="33"/>
      <c r="M257" s="55" t="s">
        <v>1</v>
      </c>
      <c r="N257" s="158" t="s">
        <v>35</v>
      </c>
      <c r="O257" s="159">
        <v>0</v>
      </c>
      <c r="P257" s="159">
        <f>O257*H257</f>
        <v>0</v>
      </c>
      <c r="Q257" s="159">
        <v>0</v>
      </c>
      <c r="R257" s="159">
        <f>Q257*H257</f>
        <v>0</v>
      </c>
      <c r="S257" s="159">
        <v>0</v>
      </c>
      <c r="T257" s="160">
        <f>S257*H257</f>
        <v>0</v>
      </c>
      <c r="AR257" s="15" t="s">
        <v>132</v>
      </c>
      <c r="AT257" s="15" t="s">
        <v>127</v>
      </c>
      <c r="AU257" s="15" t="s">
        <v>71</v>
      </c>
      <c r="AY257" s="15" t="s">
        <v>126</v>
      </c>
      <c r="BE257" s="161">
        <f>IF(N257="základní",J257,0)</f>
        <v>0</v>
      </c>
      <c r="BF257" s="161">
        <f>IF(N257="snížená",J257,0)</f>
        <v>0</v>
      </c>
      <c r="BG257" s="161">
        <f>IF(N257="zákl. přenesená",J257,0)</f>
        <v>0</v>
      </c>
      <c r="BH257" s="161">
        <f>IF(N257="sníž. přenesená",J257,0)</f>
        <v>0</v>
      </c>
      <c r="BI257" s="161">
        <f>IF(N257="nulová",J257,0)</f>
        <v>0</v>
      </c>
      <c r="BJ257" s="15" t="s">
        <v>71</v>
      </c>
      <c r="BK257" s="161">
        <f>ROUND(I257*H257,2)</f>
        <v>0</v>
      </c>
      <c r="BL257" s="15" t="s">
        <v>132</v>
      </c>
      <c r="BM257" s="15" t="s">
        <v>355</v>
      </c>
    </row>
    <row r="258" spans="2:51" s="11" customFormat="1" ht="12">
      <c r="B258" s="162"/>
      <c r="C258" s="163"/>
      <c r="D258" s="164" t="s">
        <v>137</v>
      </c>
      <c r="E258" s="165" t="s">
        <v>1</v>
      </c>
      <c r="F258" s="166" t="s">
        <v>356</v>
      </c>
      <c r="G258" s="163"/>
      <c r="H258" s="167">
        <v>2078</v>
      </c>
      <c r="I258" s="163"/>
      <c r="J258" s="163"/>
      <c r="K258" s="163"/>
      <c r="L258" s="168"/>
      <c r="M258" s="169"/>
      <c r="N258" s="170"/>
      <c r="O258" s="170"/>
      <c r="P258" s="170"/>
      <c r="Q258" s="170"/>
      <c r="R258" s="170"/>
      <c r="S258" s="170"/>
      <c r="T258" s="171"/>
      <c r="AT258" s="172" t="s">
        <v>137</v>
      </c>
      <c r="AU258" s="172" t="s">
        <v>71</v>
      </c>
      <c r="AV258" s="11" t="s">
        <v>73</v>
      </c>
      <c r="AW258" s="11" t="s">
        <v>27</v>
      </c>
      <c r="AX258" s="11" t="s">
        <v>64</v>
      </c>
      <c r="AY258" s="172" t="s">
        <v>126</v>
      </c>
    </row>
    <row r="259" spans="2:51" s="13" customFormat="1" ht="2.25" customHeight="1">
      <c r="B259" s="196"/>
      <c r="C259" s="197"/>
      <c r="D259" s="164" t="s">
        <v>137</v>
      </c>
      <c r="E259" s="198" t="s">
        <v>1</v>
      </c>
      <c r="F259" s="199"/>
      <c r="G259" s="197"/>
      <c r="H259" s="198" t="s">
        <v>1</v>
      </c>
      <c r="I259" s="197"/>
      <c r="J259" s="197"/>
      <c r="K259" s="197"/>
      <c r="L259" s="200"/>
      <c r="M259" s="201"/>
      <c r="N259" s="202"/>
      <c r="O259" s="202"/>
      <c r="P259" s="202"/>
      <c r="Q259" s="202"/>
      <c r="R259" s="202"/>
      <c r="S259" s="202"/>
      <c r="T259" s="203"/>
      <c r="AT259" s="204" t="s">
        <v>137</v>
      </c>
      <c r="AU259" s="204" t="s">
        <v>71</v>
      </c>
      <c r="AV259" s="13" t="s">
        <v>71</v>
      </c>
      <c r="AW259" s="13" t="s">
        <v>27</v>
      </c>
      <c r="AX259" s="13" t="s">
        <v>64</v>
      </c>
      <c r="AY259" s="204" t="s">
        <v>126</v>
      </c>
    </row>
    <row r="260" spans="2:51" s="12" customFormat="1" ht="12">
      <c r="B260" s="173"/>
      <c r="C260" s="174"/>
      <c r="D260" s="164" t="s">
        <v>137</v>
      </c>
      <c r="E260" s="175" t="s">
        <v>1</v>
      </c>
      <c r="F260" s="176" t="s">
        <v>140</v>
      </c>
      <c r="G260" s="174"/>
      <c r="H260" s="177">
        <v>2078</v>
      </c>
      <c r="I260" s="174"/>
      <c r="J260" s="174"/>
      <c r="K260" s="174"/>
      <c r="L260" s="178"/>
      <c r="M260" s="179"/>
      <c r="N260" s="180"/>
      <c r="O260" s="180"/>
      <c r="P260" s="180"/>
      <c r="Q260" s="180"/>
      <c r="R260" s="180"/>
      <c r="S260" s="180"/>
      <c r="T260" s="181"/>
      <c r="AT260" s="182" t="s">
        <v>137</v>
      </c>
      <c r="AU260" s="182" t="s">
        <v>71</v>
      </c>
      <c r="AV260" s="12" t="s">
        <v>132</v>
      </c>
      <c r="AW260" s="12" t="s">
        <v>27</v>
      </c>
      <c r="AX260" s="12" t="s">
        <v>71</v>
      </c>
      <c r="AY260" s="182" t="s">
        <v>126</v>
      </c>
    </row>
    <row r="261" spans="2:63" s="10" customFormat="1" ht="25.95" customHeight="1">
      <c r="B261" s="139"/>
      <c r="C261" s="140"/>
      <c r="D261" s="141" t="s">
        <v>63</v>
      </c>
      <c r="E261" s="142" t="s">
        <v>174</v>
      </c>
      <c r="F261" s="142" t="s">
        <v>358</v>
      </c>
      <c r="G261" s="140"/>
      <c r="H261" s="140"/>
      <c r="I261" s="140"/>
      <c r="J261" s="143">
        <f>BK261</f>
        <v>0</v>
      </c>
      <c r="K261" s="140"/>
      <c r="L261" s="144"/>
      <c r="M261" s="145"/>
      <c r="N261" s="146"/>
      <c r="O261" s="146"/>
      <c r="P261" s="147">
        <f>SUM(P262:P283)</f>
        <v>0</v>
      </c>
      <c r="Q261" s="146"/>
      <c r="R261" s="147">
        <f>SUM(R262:R283)</f>
        <v>0</v>
      </c>
      <c r="S261" s="146"/>
      <c r="T261" s="148">
        <f>SUM(T262:T283)</f>
        <v>0</v>
      </c>
      <c r="AR261" s="149" t="s">
        <v>71</v>
      </c>
      <c r="AT261" s="150" t="s">
        <v>63</v>
      </c>
      <c r="AU261" s="150" t="s">
        <v>64</v>
      </c>
      <c r="AY261" s="149" t="s">
        <v>126</v>
      </c>
      <c r="BK261" s="151">
        <f>SUM(BK262:BK283)</f>
        <v>0</v>
      </c>
    </row>
    <row r="262" spans="2:65" s="1" customFormat="1" ht="16.5" customHeight="1">
      <c r="B262" s="29"/>
      <c r="C262" s="152"/>
      <c r="D262" s="152"/>
      <c r="E262" s="153"/>
      <c r="F262" s="154"/>
      <c r="G262" s="155"/>
      <c r="H262" s="156"/>
      <c r="I262" s="157"/>
      <c r="J262" s="157"/>
      <c r="K262" s="154"/>
      <c r="L262" s="33"/>
      <c r="M262" s="55" t="s">
        <v>1</v>
      </c>
      <c r="N262" s="158" t="s">
        <v>35</v>
      </c>
      <c r="O262" s="159">
        <v>0</v>
      </c>
      <c r="P262" s="159">
        <f>O262*H262</f>
        <v>0</v>
      </c>
      <c r="Q262" s="159">
        <v>0</v>
      </c>
      <c r="R262" s="159">
        <f>Q262*H262</f>
        <v>0</v>
      </c>
      <c r="S262" s="159">
        <v>0</v>
      </c>
      <c r="T262" s="160">
        <f>S262*H262</f>
        <v>0</v>
      </c>
      <c r="AR262" s="15" t="s">
        <v>132</v>
      </c>
      <c r="AT262" s="15" t="s">
        <v>127</v>
      </c>
      <c r="AU262" s="15" t="s">
        <v>71</v>
      </c>
      <c r="AY262" s="15" t="s">
        <v>126</v>
      </c>
      <c r="BE262" s="161">
        <f>IF(N262="základní",J262,0)</f>
        <v>0</v>
      </c>
      <c r="BF262" s="161">
        <f>IF(N262="snížená",J262,0)</f>
        <v>0</v>
      </c>
      <c r="BG262" s="161">
        <f>IF(N262="zákl. přenesená",J262,0)</f>
        <v>0</v>
      </c>
      <c r="BH262" s="161">
        <f>IF(N262="sníž. přenesená",J262,0)</f>
        <v>0</v>
      </c>
      <c r="BI262" s="161">
        <f>IF(N262="nulová",J262,0)</f>
        <v>0</v>
      </c>
      <c r="BJ262" s="15" t="s">
        <v>71</v>
      </c>
      <c r="BK262" s="161">
        <f>ROUND(I262*H262,2)</f>
        <v>0</v>
      </c>
      <c r="BL262" s="15" t="s">
        <v>132</v>
      </c>
      <c r="BM262" s="15" t="s">
        <v>359</v>
      </c>
    </row>
    <row r="263" spans="2:51" s="11" customFormat="1" ht="12">
      <c r="B263" s="162"/>
      <c r="C263" s="163"/>
      <c r="D263" s="164"/>
      <c r="E263" s="165"/>
      <c r="F263" s="166"/>
      <c r="G263" s="163"/>
      <c r="H263" s="167"/>
      <c r="I263" s="163"/>
      <c r="J263" s="163"/>
      <c r="K263" s="163"/>
      <c r="L263" s="168"/>
      <c r="M263" s="169"/>
      <c r="N263" s="170"/>
      <c r="O263" s="170"/>
      <c r="P263" s="170"/>
      <c r="Q263" s="170"/>
      <c r="R263" s="170"/>
      <c r="S263" s="170"/>
      <c r="T263" s="171"/>
      <c r="AT263" s="172" t="s">
        <v>137</v>
      </c>
      <c r="AU263" s="172" t="s">
        <v>71</v>
      </c>
      <c r="AV263" s="11" t="s">
        <v>73</v>
      </c>
      <c r="AW263" s="11" t="s">
        <v>27</v>
      </c>
      <c r="AX263" s="11" t="s">
        <v>64</v>
      </c>
      <c r="AY263" s="172" t="s">
        <v>126</v>
      </c>
    </row>
    <row r="264" spans="2:51" s="12" customFormat="1" ht="12">
      <c r="B264" s="173"/>
      <c r="C264" s="174"/>
      <c r="D264" s="164"/>
      <c r="E264" s="175"/>
      <c r="F264" s="176"/>
      <c r="G264" s="174"/>
      <c r="H264" s="177"/>
      <c r="I264" s="174"/>
      <c r="J264" s="174"/>
      <c r="K264" s="174"/>
      <c r="L264" s="178"/>
      <c r="M264" s="179"/>
      <c r="N264" s="180"/>
      <c r="O264" s="180"/>
      <c r="P264" s="180"/>
      <c r="Q264" s="180"/>
      <c r="R264" s="180"/>
      <c r="S264" s="180"/>
      <c r="T264" s="181"/>
      <c r="AT264" s="182" t="s">
        <v>137</v>
      </c>
      <c r="AU264" s="182" t="s">
        <v>71</v>
      </c>
      <c r="AV264" s="12" t="s">
        <v>132</v>
      </c>
      <c r="AW264" s="12" t="s">
        <v>27</v>
      </c>
      <c r="AX264" s="12" t="s">
        <v>71</v>
      </c>
      <c r="AY264" s="182" t="s">
        <v>126</v>
      </c>
    </row>
    <row r="265" spans="2:65" s="1" customFormat="1" ht="16.5" customHeight="1">
      <c r="B265" s="29"/>
      <c r="C265" s="183"/>
      <c r="D265" s="183"/>
      <c r="E265" s="184"/>
      <c r="F265" s="185"/>
      <c r="G265" s="186"/>
      <c r="H265" s="187"/>
      <c r="I265" s="188"/>
      <c r="J265" s="188"/>
      <c r="K265" s="185"/>
      <c r="L265" s="189"/>
      <c r="M265" s="190" t="s">
        <v>1</v>
      </c>
      <c r="N265" s="191" t="s">
        <v>35</v>
      </c>
      <c r="O265" s="159">
        <v>0</v>
      </c>
      <c r="P265" s="159">
        <f>O265*H265</f>
        <v>0</v>
      </c>
      <c r="Q265" s="159">
        <v>0</v>
      </c>
      <c r="R265" s="159">
        <f>Q265*H265</f>
        <v>0</v>
      </c>
      <c r="S265" s="159">
        <v>0</v>
      </c>
      <c r="T265" s="160">
        <f>S265*H265</f>
        <v>0</v>
      </c>
      <c r="AR265" s="15" t="s">
        <v>153</v>
      </c>
      <c r="AT265" s="15" t="s">
        <v>199</v>
      </c>
      <c r="AU265" s="15" t="s">
        <v>71</v>
      </c>
      <c r="AY265" s="15" t="s">
        <v>126</v>
      </c>
      <c r="BE265" s="161">
        <f>IF(N265="základní",J265,0)</f>
        <v>0</v>
      </c>
      <c r="BF265" s="161">
        <f>IF(N265="snížená",J265,0)</f>
        <v>0</v>
      </c>
      <c r="BG265" s="161">
        <f>IF(N265="zákl. přenesená",J265,0)</f>
        <v>0</v>
      </c>
      <c r="BH265" s="161">
        <f>IF(N265="sníž. přenesená",J265,0)</f>
        <v>0</v>
      </c>
      <c r="BI265" s="161">
        <f>IF(N265="nulová",J265,0)</f>
        <v>0</v>
      </c>
      <c r="BJ265" s="15" t="s">
        <v>71</v>
      </c>
      <c r="BK265" s="161">
        <f>ROUND(I265*H265,2)</f>
        <v>0</v>
      </c>
      <c r="BL265" s="15" t="s">
        <v>132</v>
      </c>
      <c r="BM265" s="15" t="s">
        <v>360</v>
      </c>
    </row>
    <row r="266" spans="2:51" s="11" customFormat="1" ht="12">
      <c r="B266" s="162"/>
      <c r="C266" s="163"/>
      <c r="D266" s="164"/>
      <c r="E266" s="165"/>
      <c r="F266" s="166"/>
      <c r="G266" s="163"/>
      <c r="H266" s="167"/>
      <c r="I266" s="163"/>
      <c r="J266" s="163"/>
      <c r="K266" s="163"/>
      <c r="L266" s="168"/>
      <c r="M266" s="169"/>
      <c r="N266" s="170"/>
      <c r="O266" s="170"/>
      <c r="P266" s="170"/>
      <c r="Q266" s="170"/>
      <c r="R266" s="170"/>
      <c r="S266" s="170"/>
      <c r="T266" s="171"/>
      <c r="AT266" s="172" t="s">
        <v>137</v>
      </c>
      <c r="AU266" s="172" t="s">
        <v>71</v>
      </c>
      <c r="AV266" s="11" t="s">
        <v>73</v>
      </c>
      <c r="AW266" s="11" t="s">
        <v>27</v>
      </c>
      <c r="AX266" s="11" t="s">
        <v>64</v>
      </c>
      <c r="AY266" s="172" t="s">
        <v>126</v>
      </c>
    </row>
    <row r="267" spans="2:51" s="12" customFormat="1" ht="12">
      <c r="B267" s="173"/>
      <c r="C267" s="174"/>
      <c r="D267" s="164"/>
      <c r="E267" s="175"/>
      <c r="F267" s="176"/>
      <c r="G267" s="174"/>
      <c r="H267" s="177"/>
      <c r="I267" s="174"/>
      <c r="J267" s="174"/>
      <c r="K267" s="174"/>
      <c r="L267" s="178"/>
      <c r="M267" s="179"/>
      <c r="N267" s="180"/>
      <c r="O267" s="180"/>
      <c r="P267" s="180"/>
      <c r="Q267" s="180"/>
      <c r="R267" s="180"/>
      <c r="S267" s="180"/>
      <c r="T267" s="181"/>
      <c r="AT267" s="182" t="s">
        <v>137</v>
      </c>
      <c r="AU267" s="182" t="s">
        <v>71</v>
      </c>
      <c r="AV267" s="12" t="s">
        <v>132</v>
      </c>
      <c r="AW267" s="12" t="s">
        <v>27</v>
      </c>
      <c r="AX267" s="12" t="s">
        <v>71</v>
      </c>
      <c r="AY267" s="182" t="s">
        <v>126</v>
      </c>
    </row>
    <row r="268" spans="2:65" s="1" customFormat="1" ht="16.5" customHeight="1">
      <c r="B268" s="29"/>
      <c r="C268" s="152"/>
      <c r="D268" s="152"/>
      <c r="E268" s="153"/>
      <c r="F268" s="154"/>
      <c r="G268" s="155"/>
      <c r="H268" s="156"/>
      <c r="I268" s="157"/>
      <c r="J268" s="157"/>
      <c r="K268" s="154"/>
      <c r="L268" s="33"/>
      <c r="M268" s="55" t="s">
        <v>1</v>
      </c>
      <c r="N268" s="158" t="s">
        <v>35</v>
      </c>
      <c r="O268" s="159">
        <v>0</v>
      </c>
      <c r="P268" s="159">
        <f>O268*H268</f>
        <v>0</v>
      </c>
      <c r="Q268" s="159">
        <v>0</v>
      </c>
      <c r="R268" s="159">
        <f>Q268*H268</f>
        <v>0</v>
      </c>
      <c r="S268" s="159">
        <v>0</v>
      </c>
      <c r="T268" s="160">
        <f>S268*H268</f>
        <v>0</v>
      </c>
      <c r="AR268" s="15" t="s">
        <v>132</v>
      </c>
      <c r="AT268" s="15" t="s">
        <v>127</v>
      </c>
      <c r="AU268" s="15" t="s">
        <v>71</v>
      </c>
      <c r="AY268" s="15" t="s">
        <v>126</v>
      </c>
      <c r="BE268" s="161">
        <f>IF(N268="základní",J268,0)</f>
        <v>0</v>
      </c>
      <c r="BF268" s="161">
        <f>IF(N268="snížená",J268,0)</f>
        <v>0</v>
      </c>
      <c r="BG268" s="161">
        <f>IF(N268="zákl. přenesená",J268,0)</f>
        <v>0</v>
      </c>
      <c r="BH268" s="161">
        <f>IF(N268="sníž. přenesená",J268,0)</f>
        <v>0</v>
      </c>
      <c r="BI268" s="161">
        <f>IF(N268="nulová",J268,0)</f>
        <v>0</v>
      </c>
      <c r="BJ268" s="15" t="s">
        <v>71</v>
      </c>
      <c r="BK268" s="161">
        <f>ROUND(I268*H268,2)</f>
        <v>0</v>
      </c>
      <c r="BL268" s="15" t="s">
        <v>132</v>
      </c>
      <c r="BM268" s="15" t="s">
        <v>363</v>
      </c>
    </row>
    <row r="269" spans="2:51" s="11" customFormat="1" ht="12">
      <c r="B269" s="162"/>
      <c r="C269" s="163"/>
      <c r="D269" s="164"/>
      <c r="E269" s="165"/>
      <c r="F269" s="166"/>
      <c r="G269" s="163"/>
      <c r="H269" s="167"/>
      <c r="I269" s="163"/>
      <c r="J269" s="163"/>
      <c r="K269" s="163"/>
      <c r="L269" s="168"/>
      <c r="M269" s="169"/>
      <c r="N269" s="170"/>
      <c r="O269" s="170"/>
      <c r="P269" s="170"/>
      <c r="Q269" s="170"/>
      <c r="R269" s="170"/>
      <c r="S269" s="170"/>
      <c r="T269" s="171"/>
      <c r="AT269" s="172" t="s">
        <v>137</v>
      </c>
      <c r="AU269" s="172" t="s">
        <v>71</v>
      </c>
      <c r="AV269" s="11" t="s">
        <v>73</v>
      </c>
      <c r="AW269" s="11" t="s">
        <v>27</v>
      </c>
      <c r="AX269" s="11" t="s">
        <v>64</v>
      </c>
      <c r="AY269" s="172" t="s">
        <v>126</v>
      </c>
    </row>
    <row r="270" spans="2:51" s="12" customFormat="1" ht="12">
      <c r="B270" s="173"/>
      <c r="C270" s="174"/>
      <c r="D270" s="164"/>
      <c r="E270" s="175"/>
      <c r="F270" s="176"/>
      <c r="G270" s="174"/>
      <c r="H270" s="177"/>
      <c r="I270" s="174"/>
      <c r="J270" s="174"/>
      <c r="K270" s="174"/>
      <c r="L270" s="178"/>
      <c r="M270" s="179"/>
      <c r="N270" s="180"/>
      <c r="O270" s="180"/>
      <c r="P270" s="180"/>
      <c r="Q270" s="180"/>
      <c r="R270" s="180"/>
      <c r="S270" s="180"/>
      <c r="T270" s="181"/>
      <c r="AT270" s="182" t="s">
        <v>137</v>
      </c>
      <c r="AU270" s="182" t="s">
        <v>71</v>
      </c>
      <c r="AV270" s="12" t="s">
        <v>132</v>
      </c>
      <c r="AW270" s="12" t="s">
        <v>27</v>
      </c>
      <c r="AX270" s="12" t="s">
        <v>71</v>
      </c>
      <c r="AY270" s="182" t="s">
        <v>126</v>
      </c>
    </row>
    <row r="271" spans="2:65" s="1" customFormat="1" ht="16.5" customHeight="1">
      <c r="B271" s="29"/>
      <c r="C271" s="183"/>
      <c r="D271" s="183"/>
      <c r="E271" s="184"/>
      <c r="F271" s="185"/>
      <c r="G271" s="186"/>
      <c r="H271" s="187"/>
      <c r="I271" s="188"/>
      <c r="J271" s="188"/>
      <c r="K271" s="185"/>
      <c r="L271" s="189"/>
      <c r="M271" s="190" t="s">
        <v>1</v>
      </c>
      <c r="N271" s="191" t="s">
        <v>35</v>
      </c>
      <c r="O271" s="159">
        <v>0</v>
      </c>
      <c r="P271" s="159">
        <f>O271*H271</f>
        <v>0</v>
      </c>
      <c r="Q271" s="159">
        <v>0</v>
      </c>
      <c r="R271" s="159">
        <f>Q271*H271</f>
        <v>0</v>
      </c>
      <c r="S271" s="159">
        <v>0</v>
      </c>
      <c r="T271" s="160">
        <f>S271*H271</f>
        <v>0</v>
      </c>
      <c r="AR271" s="15" t="s">
        <v>153</v>
      </c>
      <c r="AT271" s="15" t="s">
        <v>199</v>
      </c>
      <c r="AU271" s="15" t="s">
        <v>71</v>
      </c>
      <c r="AY271" s="15" t="s">
        <v>126</v>
      </c>
      <c r="BE271" s="161">
        <f>IF(N271="základní",J271,0)</f>
        <v>0</v>
      </c>
      <c r="BF271" s="161">
        <f>IF(N271="snížená",J271,0)</f>
        <v>0</v>
      </c>
      <c r="BG271" s="161">
        <f>IF(N271="zákl. přenesená",J271,0)</f>
        <v>0</v>
      </c>
      <c r="BH271" s="161">
        <f>IF(N271="sníž. přenesená",J271,0)</f>
        <v>0</v>
      </c>
      <c r="BI271" s="161">
        <f>IF(N271="nulová",J271,0)</f>
        <v>0</v>
      </c>
      <c r="BJ271" s="15" t="s">
        <v>71</v>
      </c>
      <c r="BK271" s="161">
        <f>ROUND(I271*H271,2)</f>
        <v>0</v>
      </c>
      <c r="BL271" s="15" t="s">
        <v>132</v>
      </c>
      <c r="BM271" s="15" t="s">
        <v>364</v>
      </c>
    </row>
    <row r="272" spans="2:65" s="1" customFormat="1" ht="16.5" customHeight="1">
      <c r="B272" s="29"/>
      <c r="C272" s="152" t="s">
        <v>277</v>
      </c>
      <c r="D272" s="152" t="s">
        <v>127</v>
      </c>
      <c r="E272" s="153" t="s">
        <v>365</v>
      </c>
      <c r="F272" s="154" t="s">
        <v>366</v>
      </c>
      <c r="G272" s="155" t="s">
        <v>147</v>
      </c>
      <c r="H272" s="156">
        <v>3.744</v>
      </c>
      <c r="I272" s="157"/>
      <c r="J272" s="157">
        <f>ROUND(I272*H272,2)</f>
        <v>0</v>
      </c>
      <c r="K272" s="154" t="s">
        <v>1</v>
      </c>
      <c r="L272" s="33"/>
      <c r="M272" s="55" t="s">
        <v>1</v>
      </c>
      <c r="N272" s="158" t="s">
        <v>35</v>
      </c>
      <c r="O272" s="159">
        <v>0</v>
      </c>
      <c r="P272" s="159">
        <f>O272*H272</f>
        <v>0</v>
      </c>
      <c r="Q272" s="159">
        <v>0</v>
      </c>
      <c r="R272" s="159">
        <f>Q272*H272</f>
        <v>0</v>
      </c>
      <c r="S272" s="159">
        <v>0</v>
      </c>
      <c r="T272" s="160">
        <f>S272*H272</f>
        <v>0</v>
      </c>
      <c r="AR272" s="15" t="s">
        <v>132</v>
      </c>
      <c r="AT272" s="15" t="s">
        <v>127</v>
      </c>
      <c r="AU272" s="15" t="s">
        <v>71</v>
      </c>
      <c r="AY272" s="15" t="s">
        <v>126</v>
      </c>
      <c r="BE272" s="161">
        <f>IF(N272="základní",J272,0)</f>
        <v>0</v>
      </c>
      <c r="BF272" s="161">
        <f>IF(N272="snížená",J272,0)</f>
        <v>0</v>
      </c>
      <c r="BG272" s="161">
        <f>IF(N272="zákl. přenesená",J272,0)</f>
        <v>0</v>
      </c>
      <c r="BH272" s="161">
        <f>IF(N272="sníž. přenesená",J272,0)</f>
        <v>0</v>
      </c>
      <c r="BI272" s="161">
        <f>IF(N272="nulová",J272,0)</f>
        <v>0</v>
      </c>
      <c r="BJ272" s="15" t="s">
        <v>71</v>
      </c>
      <c r="BK272" s="161">
        <f>ROUND(I272*H272,2)</f>
        <v>0</v>
      </c>
      <c r="BL272" s="15" t="s">
        <v>132</v>
      </c>
      <c r="BM272" s="15" t="s">
        <v>367</v>
      </c>
    </row>
    <row r="273" spans="2:51" s="11" customFormat="1" ht="12">
      <c r="B273" s="162"/>
      <c r="C273" s="163"/>
      <c r="D273" s="164" t="s">
        <v>137</v>
      </c>
      <c r="E273" s="165" t="s">
        <v>1</v>
      </c>
      <c r="F273" s="166" t="s">
        <v>253</v>
      </c>
      <c r="G273" s="163"/>
      <c r="H273" s="167">
        <v>3.744</v>
      </c>
      <c r="I273" s="163"/>
      <c r="J273" s="163"/>
      <c r="K273" s="163"/>
      <c r="L273" s="168"/>
      <c r="M273" s="169"/>
      <c r="N273" s="170"/>
      <c r="O273" s="170"/>
      <c r="P273" s="170"/>
      <c r="Q273" s="170"/>
      <c r="R273" s="170"/>
      <c r="S273" s="170"/>
      <c r="T273" s="171"/>
      <c r="AT273" s="172" t="s">
        <v>137</v>
      </c>
      <c r="AU273" s="172" t="s">
        <v>71</v>
      </c>
      <c r="AV273" s="11" t="s">
        <v>73</v>
      </c>
      <c r="AW273" s="11" t="s">
        <v>27</v>
      </c>
      <c r="AX273" s="11" t="s">
        <v>64</v>
      </c>
      <c r="AY273" s="172" t="s">
        <v>126</v>
      </c>
    </row>
    <row r="274" spans="2:51" s="12" customFormat="1" ht="12">
      <c r="B274" s="173"/>
      <c r="C274" s="174"/>
      <c r="D274" s="164" t="s">
        <v>137</v>
      </c>
      <c r="E274" s="175" t="s">
        <v>1</v>
      </c>
      <c r="F274" s="176" t="s">
        <v>140</v>
      </c>
      <c r="G274" s="174"/>
      <c r="H274" s="177">
        <v>3.744</v>
      </c>
      <c r="I274" s="174"/>
      <c r="J274" s="174"/>
      <c r="K274" s="174"/>
      <c r="L274" s="178"/>
      <c r="M274" s="179"/>
      <c r="N274" s="180"/>
      <c r="O274" s="180"/>
      <c r="P274" s="180"/>
      <c r="Q274" s="180"/>
      <c r="R274" s="180"/>
      <c r="S274" s="180"/>
      <c r="T274" s="181"/>
      <c r="AT274" s="182" t="s">
        <v>137</v>
      </c>
      <c r="AU274" s="182" t="s">
        <v>71</v>
      </c>
      <c r="AV274" s="12" t="s">
        <v>132</v>
      </c>
      <c r="AW274" s="12" t="s">
        <v>27</v>
      </c>
      <c r="AX274" s="12" t="s">
        <v>71</v>
      </c>
      <c r="AY274" s="182" t="s">
        <v>126</v>
      </c>
    </row>
    <row r="275" spans="2:65" s="1" customFormat="1" ht="16.5" customHeight="1">
      <c r="B275" s="29"/>
      <c r="C275" s="152" t="s">
        <v>368</v>
      </c>
      <c r="D275" s="152" t="s">
        <v>127</v>
      </c>
      <c r="E275" s="153" t="s">
        <v>369</v>
      </c>
      <c r="F275" s="154" t="s">
        <v>370</v>
      </c>
      <c r="G275" s="155" t="s">
        <v>136</v>
      </c>
      <c r="H275" s="156">
        <v>8</v>
      </c>
      <c r="I275" s="157"/>
      <c r="J275" s="157">
        <f>ROUND(I275*H275,2)</f>
        <v>0</v>
      </c>
      <c r="K275" s="154" t="s">
        <v>1</v>
      </c>
      <c r="L275" s="33"/>
      <c r="M275" s="55" t="s">
        <v>1</v>
      </c>
      <c r="N275" s="158" t="s">
        <v>35</v>
      </c>
      <c r="O275" s="159">
        <v>0</v>
      </c>
      <c r="P275" s="159">
        <f>O275*H275</f>
        <v>0</v>
      </c>
      <c r="Q275" s="159">
        <v>0</v>
      </c>
      <c r="R275" s="159">
        <f>Q275*H275</f>
        <v>0</v>
      </c>
      <c r="S275" s="159">
        <v>0</v>
      </c>
      <c r="T275" s="160">
        <f>S275*H275</f>
        <v>0</v>
      </c>
      <c r="AR275" s="15" t="s">
        <v>132</v>
      </c>
      <c r="AT275" s="15" t="s">
        <v>127</v>
      </c>
      <c r="AU275" s="15" t="s">
        <v>71</v>
      </c>
      <c r="AY275" s="15" t="s">
        <v>126</v>
      </c>
      <c r="BE275" s="161">
        <f>IF(N275="základní",J275,0)</f>
        <v>0</v>
      </c>
      <c r="BF275" s="161">
        <f>IF(N275="snížená",J275,0)</f>
        <v>0</v>
      </c>
      <c r="BG275" s="161">
        <f>IF(N275="zákl. přenesená",J275,0)</f>
        <v>0</v>
      </c>
      <c r="BH275" s="161">
        <f>IF(N275="sníž. přenesená",J275,0)</f>
        <v>0</v>
      </c>
      <c r="BI275" s="161">
        <f>IF(N275="nulová",J275,0)</f>
        <v>0</v>
      </c>
      <c r="BJ275" s="15" t="s">
        <v>71</v>
      </c>
      <c r="BK275" s="161">
        <f>ROUND(I275*H275,2)</f>
        <v>0</v>
      </c>
      <c r="BL275" s="15" t="s">
        <v>132</v>
      </c>
      <c r="BM275" s="15" t="s">
        <v>371</v>
      </c>
    </row>
    <row r="276" spans="2:51" s="11" customFormat="1" ht="12">
      <c r="B276" s="162"/>
      <c r="C276" s="163"/>
      <c r="D276" s="164" t="s">
        <v>137</v>
      </c>
      <c r="E276" s="165" t="s">
        <v>1</v>
      </c>
      <c r="F276" s="166" t="s">
        <v>372</v>
      </c>
      <c r="G276" s="163"/>
      <c r="H276" s="167">
        <v>8</v>
      </c>
      <c r="I276" s="163"/>
      <c r="J276" s="163"/>
      <c r="K276" s="163"/>
      <c r="L276" s="168"/>
      <c r="M276" s="169"/>
      <c r="N276" s="170"/>
      <c r="O276" s="170"/>
      <c r="P276" s="170"/>
      <c r="Q276" s="170"/>
      <c r="R276" s="170"/>
      <c r="S276" s="170"/>
      <c r="T276" s="171"/>
      <c r="AT276" s="172" t="s">
        <v>137</v>
      </c>
      <c r="AU276" s="172" t="s">
        <v>71</v>
      </c>
      <c r="AV276" s="11" t="s">
        <v>73</v>
      </c>
      <c r="AW276" s="11" t="s">
        <v>27</v>
      </c>
      <c r="AX276" s="11" t="s">
        <v>64</v>
      </c>
      <c r="AY276" s="172" t="s">
        <v>126</v>
      </c>
    </row>
    <row r="277" spans="2:51" s="12" customFormat="1" ht="12">
      <c r="B277" s="173"/>
      <c r="C277" s="174"/>
      <c r="D277" s="164" t="s">
        <v>137</v>
      </c>
      <c r="E277" s="175" t="s">
        <v>1</v>
      </c>
      <c r="F277" s="176" t="s">
        <v>140</v>
      </c>
      <c r="G277" s="174"/>
      <c r="H277" s="177">
        <v>8</v>
      </c>
      <c r="I277" s="174"/>
      <c r="J277" s="174"/>
      <c r="K277" s="174"/>
      <c r="L277" s="178"/>
      <c r="M277" s="179"/>
      <c r="N277" s="180"/>
      <c r="O277" s="180"/>
      <c r="P277" s="180"/>
      <c r="Q277" s="180"/>
      <c r="R277" s="180"/>
      <c r="S277" s="180"/>
      <c r="T277" s="181"/>
      <c r="AT277" s="182" t="s">
        <v>137</v>
      </c>
      <c r="AU277" s="182" t="s">
        <v>71</v>
      </c>
      <c r="AV277" s="12" t="s">
        <v>132</v>
      </c>
      <c r="AW277" s="12" t="s">
        <v>27</v>
      </c>
      <c r="AX277" s="12" t="s">
        <v>71</v>
      </c>
      <c r="AY277" s="182" t="s">
        <v>126</v>
      </c>
    </row>
    <row r="278" spans="2:65" s="1" customFormat="1" ht="16.5" customHeight="1">
      <c r="B278" s="29"/>
      <c r="C278" s="152" t="s">
        <v>281</v>
      </c>
      <c r="D278" s="152" t="s">
        <v>127</v>
      </c>
      <c r="E278" s="153" t="s">
        <v>373</v>
      </c>
      <c r="F278" s="154" t="s">
        <v>374</v>
      </c>
      <c r="G278" s="155" t="s">
        <v>130</v>
      </c>
      <c r="H278" s="156">
        <v>193.333</v>
      </c>
      <c r="I278" s="157"/>
      <c r="J278" s="157">
        <f>ROUND(I278*H278,2)</f>
        <v>0</v>
      </c>
      <c r="K278" s="154" t="s">
        <v>1</v>
      </c>
      <c r="L278" s="33"/>
      <c r="M278" s="55" t="s">
        <v>1</v>
      </c>
      <c r="N278" s="158" t="s">
        <v>35</v>
      </c>
      <c r="O278" s="159">
        <v>0</v>
      </c>
      <c r="P278" s="159">
        <f>O278*H278</f>
        <v>0</v>
      </c>
      <c r="Q278" s="159">
        <v>0</v>
      </c>
      <c r="R278" s="159">
        <f>Q278*H278</f>
        <v>0</v>
      </c>
      <c r="S278" s="159">
        <v>0</v>
      </c>
      <c r="T278" s="160">
        <f>S278*H278</f>
        <v>0</v>
      </c>
      <c r="AR278" s="15" t="s">
        <v>132</v>
      </c>
      <c r="AT278" s="15" t="s">
        <v>127</v>
      </c>
      <c r="AU278" s="15" t="s">
        <v>71</v>
      </c>
      <c r="AY278" s="15" t="s">
        <v>126</v>
      </c>
      <c r="BE278" s="161">
        <f>IF(N278="základní",J278,0)</f>
        <v>0</v>
      </c>
      <c r="BF278" s="161">
        <f>IF(N278="snížená",J278,0)</f>
        <v>0</v>
      </c>
      <c r="BG278" s="161">
        <f>IF(N278="zákl. přenesená",J278,0)</f>
        <v>0</v>
      </c>
      <c r="BH278" s="161">
        <f>IF(N278="sníž. přenesená",J278,0)</f>
        <v>0</v>
      </c>
      <c r="BI278" s="161">
        <f>IF(N278="nulová",J278,0)</f>
        <v>0</v>
      </c>
      <c r="BJ278" s="15" t="s">
        <v>71</v>
      </c>
      <c r="BK278" s="161">
        <f>ROUND(I278*H278,2)</f>
        <v>0</v>
      </c>
      <c r="BL278" s="15" t="s">
        <v>132</v>
      </c>
      <c r="BM278" s="15" t="s">
        <v>375</v>
      </c>
    </row>
    <row r="279" spans="2:51" s="11" customFormat="1" ht="12">
      <c r="B279" s="162"/>
      <c r="C279" s="163"/>
      <c r="D279" s="164" t="s">
        <v>137</v>
      </c>
      <c r="E279" s="165" t="s">
        <v>1</v>
      </c>
      <c r="F279" s="166" t="s">
        <v>376</v>
      </c>
      <c r="G279" s="163"/>
      <c r="H279" s="167">
        <v>193.333</v>
      </c>
      <c r="I279" s="163"/>
      <c r="J279" s="163"/>
      <c r="K279" s="163"/>
      <c r="L279" s="168"/>
      <c r="M279" s="169"/>
      <c r="N279" s="170"/>
      <c r="O279" s="170"/>
      <c r="P279" s="170"/>
      <c r="Q279" s="170"/>
      <c r="R279" s="170"/>
      <c r="S279" s="170"/>
      <c r="T279" s="171"/>
      <c r="AT279" s="172" t="s">
        <v>137</v>
      </c>
      <c r="AU279" s="172" t="s">
        <v>71</v>
      </c>
      <c r="AV279" s="11" t="s">
        <v>73</v>
      </c>
      <c r="AW279" s="11" t="s">
        <v>27</v>
      </c>
      <c r="AX279" s="11" t="s">
        <v>64</v>
      </c>
      <c r="AY279" s="172" t="s">
        <v>126</v>
      </c>
    </row>
    <row r="280" spans="2:51" s="12" customFormat="1" ht="12">
      <c r="B280" s="173"/>
      <c r="C280" s="174"/>
      <c r="D280" s="164" t="s">
        <v>137</v>
      </c>
      <c r="E280" s="175" t="s">
        <v>1</v>
      </c>
      <c r="F280" s="176" t="s">
        <v>140</v>
      </c>
      <c r="G280" s="174"/>
      <c r="H280" s="177">
        <v>193.333</v>
      </c>
      <c r="I280" s="174"/>
      <c r="J280" s="174"/>
      <c r="K280" s="174"/>
      <c r="L280" s="178"/>
      <c r="M280" s="179"/>
      <c r="N280" s="180"/>
      <c r="O280" s="180"/>
      <c r="P280" s="180"/>
      <c r="Q280" s="180"/>
      <c r="R280" s="180"/>
      <c r="S280" s="180"/>
      <c r="T280" s="181"/>
      <c r="AT280" s="182" t="s">
        <v>137</v>
      </c>
      <c r="AU280" s="182" t="s">
        <v>71</v>
      </c>
      <c r="AV280" s="12" t="s">
        <v>132</v>
      </c>
      <c r="AW280" s="12" t="s">
        <v>27</v>
      </c>
      <c r="AX280" s="12" t="s">
        <v>71</v>
      </c>
      <c r="AY280" s="182" t="s">
        <v>126</v>
      </c>
    </row>
    <row r="281" spans="2:65" s="1" customFormat="1" ht="16.5" customHeight="1">
      <c r="B281" s="29"/>
      <c r="C281" s="152" t="s">
        <v>377</v>
      </c>
      <c r="D281" s="152" t="s">
        <v>127</v>
      </c>
      <c r="E281" s="153" t="s">
        <v>378</v>
      </c>
      <c r="F281" s="154" t="s">
        <v>379</v>
      </c>
      <c r="G281" s="155" t="s">
        <v>147</v>
      </c>
      <c r="H281" s="156">
        <v>26.1</v>
      </c>
      <c r="I281" s="157"/>
      <c r="J281" s="157">
        <f>ROUND(I281*H281,2)</f>
        <v>0</v>
      </c>
      <c r="K281" s="154" t="s">
        <v>1</v>
      </c>
      <c r="L281" s="33"/>
      <c r="M281" s="55" t="s">
        <v>1</v>
      </c>
      <c r="N281" s="158" t="s">
        <v>35</v>
      </c>
      <c r="O281" s="159">
        <v>0</v>
      </c>
      <c r="P281" s="159">
        <f>O281*H281</f>
        <v>0</v>
      </c>
      <c r="Q281" s="159">
        <v>0</v>
      </c>
      <c r="R281" s="159">
        <f>Q281*H281</f>
        <v>0</v>
      </c>
      <c r="S281" s="159">
        <v>0</v>
      </c>
      <c r="T281" s="160">
        <f>S281*H281</f>
        <v>0</v>
      </c>
      <c r="AR281" s="15" t="s">
        <v>132</v>
      </c>
      <c r="AT281" s="15" t="s">
        <v>127</v>
      </c>
      <c r="AU281" s="15" t="s">
        <v>71</v>
      </c>
      <c r="AY281" s="15" t="s">
        <v>126</v>
      </c>
      <c r="BE281" s="161">
        <f>IF(N281="základní",J281,0)</f>
        <v>0</v>
      </c>
      <c r="BF281" s="161">
        <f>IF(N281="snížená",J281,0)</f>
        <v>0</v>
      </c>
      <c r="BG281" s="161">
        <f>IF(N281="zákl. přenesená",J281,0)</f>
        <v>0</v>
      </c>
      <c r="BH281" s="161">
        <f>IF(N281="sníž. přenesená",J281,0)</f>
        <v>0</v>
      </c>
      <c r="BI281" s="161">
        <f>IF(N281="nulová",J281,0)</f>
        <v>0</v>
      </c>
      <c r="BJ281" s="15" t="s">
        <v>71</v>
      </c>
      <c r="BK281" s="161">
        <f>ROUND(I281*H281,2)</f>
        <v>0</v>
      </c>
      <c r="BL281" s="15" t="s">
        <v>132</v>
      </c>
      <c r="BM281" s="15" t="s">
        <v>380</v>
      </c>
    </row>
    <row r="282" spans="2:51" s="11" customFormat="1" ht="12">
      <c r="B282" s="162"/>
      <c r="C282" s="163"/>
      <c r="D282" s="164" t="s">
        <v>137</v>
      </c>
      <c r="E282" s="165" t="s">
        <v>1</v>
      </c>
      <c r="F282" s="166" t="s">
        <v>381</v>
      </c>
      <c r="G282" s="163"/>
      <c r="H282" s="167">
        <v>26.1</v>
      </c>
      <c r="I282" s="163"/>
      <c r="J282" s="163"/>
      <c r="K282" s="163"/>
      <c r="L282" s="168"/>
      <c r="M282" s="169"/>
      <c r="N282" s="170"/>
      <c r="O282" s="170"/>
      <c r="P282" s="170"/>
      <c r="Q282" s="170"/>
      <c r="R282" s="170"/>
      <c r="S282" s="170"/>
      <c r="T282" s="171"/>
      <c r="AT282" s="172" t="s">
        <v>137</v>
      </c>
      <c r="AU282" s="172" t="s">
        <v>71</v>
      </c>
      <c r="AV282" s="11" t="s">
        <v>73</v>
      </c>
      <c r="AW282" s="11" t="s">
        <v>27</v>
      </c>
      <c r="AX282" s="11" t="s">
        <v>64</v>
      </c>
      <c r="AY282" s="172" t="s">
        <v>126</v>
      </c>
    </row>
    <row r="283" spans="2:51" s="12" customFormat="1" ht="12">
      <c r="B283" s="173"/>
      <c r="C283" s="174"/>
      <c r="D283" s="164" t="s">
        <v>137</v>
      </c>
      <c r="E283" s="175" t="s">
        <v>1</v>
      </c>
      <c r="F283" s="176" t="s">
        <v>140</v>
      </c>
      <c r="G283" s="174"/>
      <c r="H283" s="177">
        <v>26.1</v>
      </c>
      <c r="I283" s="174"/>
      <c r="J283" s="174"/>
      <c r="K283" s="174"/>
      <c r="L283" s="178"/>
      <c r="M283" s="179"/>
      <c r="N283" s="180"/>
      <c r="O283" s="180"/>
      <c r="P283" s="180"/>
      <c r="Q283" s="180"/>
      <c r="R283" s="180"/>
      <c r="S283" s="180"/>
      <c r="T283" s="181"/>
      <c r="AT283" s="182" t="s">
        <v>137</v>
      </c>
      <c r="AU283" s="182" t="s">
        <v>71</v>
      </c>
      <c r="AV283" s="12" t="s">
        <v>132</v>
      </c>
      <c r="AW283" s="12" t="s">
        <v>27</v>
      </c>
      <c r="AX283" s="12" t="s">
        <v>71</v>
      </c>
      <c r="AY283" s="182" t="s">
        <v>126</v>
      </c>
    </row>
    <row r="284" spans="2:63" s="10" customFormat="1" ht="25.95" customHeight="1">
      <c r="B284" s="139"/>
      <c r="C284" s="140"/>
      <c r="D284" s="141" t="s">
        <v>63</v>
      </c>
      <c r="E284" s="142" t="s">
        <v>382</v>
      </c>
      <c r="F284" s="142" t="s">
        <v>383</v>
      </c>
      <c r="G284" s="140"/>
      <c r="H284" s="140"/>
      <c r="I284" s="140"/>
      <c r="J284" s="143">
        <f>BK284</f>
        <v>0</v>
      </c>
      <c r="K284" s="140"/>
      <c r="L284" s="144"/>
      <c r="M284" s="145"/>
      <c r="N284" s="146"/>
      <c r="O284" s="146"/>
      <c r="P284" s="147">
        <f>SUM(P285:P308)</f>
        <v>0</v>
      </c>
      <c r="Q284" s="146"/>
      <c r="R284" s="147">
        <f>SUM(R285:R308)</f>
        <v>0</v>
      </c>
      <c r="S284" s="146"/>
      <c r="T284" s="148">
        <f>SUM(T285:T308)</f>
        <v>0</v>
      </c>
      <c r="AR284" s="149" t="s">
        <v>71</v>
      </c>
      <c r="AT284" s="150" t="s">
        <v>63</v>
      </c>
      <c r="AU284" s="150" t="s">
        <v>64</v>
      </c>
      <c r="AY284" s="149" t="s">
        <v>126</v>
      </c>
      <c r="BK284" s="151">
        <f>SUM(BK285:BK308)</f>
        <v>0</v>
      </c>
    </row>
    <row r="285" spans="2:65" s="1" customFormat="1" ht="16.5" customHeight="1">
      <c r="B285" s="29"/>
      <c r="C285" s="152" t="s">
        <v>284</v>
      </c>
      <c r="D285" s="152" t="s">
        <v>127</v>
      </c>
      <c r="E285" s="153" t="s">
        <v>384</v>
      </c>
      <c r="F285" s="154" t="s">
        <v>385</v>
      </c>
      <c r="G285" s="155" t="s">
        <v>185</v>
      </c>
      <c r="H285" s="156">
        <v>177.653</v>
      </c>
      <c r="I285" s="157"/>
      <c r="J285" s="157">
        <f>ROUND(I285*H285,2)</f>
        <v>0</v>
      </c>
      <c r="K285" s="154" t="s">
        <v>1</v>
      </c>
      <c r="L285" s="33"/>
      <c r="M285" s="55" t="s">
        <v>1</v>
      </c>
      <c r="N285" s="158" t="s">
        <v>35</v>
      </c>
      <c r="O285" s="159">
        <v>0</v>
      </c>
      <c r="P285" s="159">
        <f>O285*H285</f>
        <v>0</v>
      </c>
      <c r="Q285" s="159">
        <v>0</v>
      </c>
      <c r="R285" s="159">
        <f>Q285*H285</f>
        <v>0</v>
      </c>
      <c r="S285" s="159">
        <v>0</v>
      </c>
      <c r="T285" s="160">
        <f>S285*H285</f>
        <v>0</v>
      </c>
      <c r="AR285" s="15" t="s">
        <v>132</v>
      </c>
      <c r="AT285" s="15" t="s">
        <v>127</v>
      </c>
      <c r="AU285" s="15" t="s">
        <v>71</v>
      </c>
      <c r="AY285" s="15" t="s">
        <v>126</v>
      </c>
      <c r="BE285" s="161">
        <f>IF(N285="základní",J285,0)</f>
        <v>0</v>
      </c>
      <c r="BF285" s="161">
        <f>IF(N285="snížená",J285,0)</f>
        <v>0</v>
      </c>
      <c r="BG285" s="161">
        <f>IF(N285="zákl. přenesená",J285,0)</f>
        <v>0</v>
      </c>
      <c r="BH285" s="161">
        <f>IF(N285="sníž. přenesená",J285,0)</f>
        <v>0</v>
      </c>
      <c r="BI285" s="161">
        <f>IF(N285="nulová",J285,0)</f>
        <v>0</v>
      </c>
      <c r="BJ285" s="15" t="s">
        <v>71</v>
      </c>
      <c r="BK285" s="161">
        <f>ROUND(I285*H285,2)</f>
        <v>0</v>
      </c>
      <c r="BL285" s="15" t="s">
        <v>132</v>
      </c>
      <c r="BM285" s="15" t="s">
        <v>386</v>
      </c>
    </row>
    <row r="286" spans="2:51" s="11" customFormat="1" ht="12">
      <c r="B286" s="162"/>
      <c r="C286" s="163"/>
      <c r="D286" s="164" t="s">
        <v>137</v>
      </c>
      <c r="E286" s="165" t="s">
        <v>1</v>
      </c>
      <c r="F286" s="166" t="s">
        <v>387</v>
      </c>
      <c r="G286" s="163"/>
      <c r="H286" s="167">
        <v>8.32</v>
      </c>
      <c r="I286" s="163"/>
      <c r="J286" s="163"/>
      <c r="K286" s="163"/>
      <c r="L286" s="168"/>
      <c r="M286" s="169"/>
      <c r="N286" s="170"/>
      <c r="O286" s="170"/>
      <c r="P286" s="170"/>
      <c r="Q286" s="170"/>
      <c r="R286" s="170"/>
      <c r="S286" s="170"/>
      <c r="T286" s="171"/>
      <c r="AT286" s="172" t="s">
        <v>137</v>
      </c>
      <c r="AU286" s="172" t="s">
        <v>71</v>
      </c>
      <c r="AV286" s="11" t="s">
        <v>73</v>
      </c>
      <c r="AW286" s="11" t="s">
        <v>27</v>
      </c>
      <c r="AX286" s="11" t="s">
        <v>64</v>
      </c>
      <c r="AY286" s="172" t="s">
        <v>126</v>
      </c>
    </row>
    <row r="287" spans="2:51" s="11" customFormat="1" ht="12">
      <c r="B287" s="162"/>
      <c r="C287" s="163"/>
      <c r="D287" s="164" t="s">
        <v>137</v>
      </c>
      <c r="E287" s="165" t="s">
        <v>1</v>
      </c>
      <c r="F287" s="166" t="s">
        <v>388</v>
      </c>
      <c r="G287" s="163"/>
      <c r="H287" s="167">
        <v>1.333</v>
      </c>
      <c r="I287" s="163"/>
      <c r="J287" s="163"/>
      <c r="K287" s="163"/>
      <c r="L287" s="168"/>
      <c r="M287" s="169"/>
      <c r="N287" s="170"/>
      <c r="O287" s="170"/>
      <c r="P287" s="170"/>
      <c r="Q287" s="170"/>
      <c r="R287" s="170"/>
      <c r="S287" s="170"/>
      <c r="T287" s="171"/>
      <c r="AT287" s="172" t="s">
        <v>137</v>
      </c>
      <c r="AU287" s="172" t="s">
        <v>71</v>
      </c>
      <c r="AV287" s="11" t="s">
        <v>73</v>
      </c>
      <c r="AW287" s="11" t="s">
        <v>27</v>
      </c>
      <c r="AX287" s="11" t="s">
        <v>64</v>
      </c>
      <c r="AY287" s="172" t="s">
        <v>126</v>
      </c>
    </row>
    <row r="288" spans="2:51" s="11" customFormat="1" ht="12">
      <c r="B288" s="162"/>
      <c r="C288" s="163"/>
      <c r="D288" s="164" t="s">
        <v>137</v>
      </c>
      <c r="E288" s="165" t="s">
        <v>1</v>
      </c>
      <c r="F288" s="166" t="s">
        <v>389</v>
      </c>
      <c r="G288" s="163"/>
      <c r="H288" s="167">
        <v>84</v>
      </c>
      <c r="I288" s="163"/>
      <c r="J288" s="163"/>
      <c r="K288" s="163"/>
      <c r="L288" s="168"/>
      <c r="M288" s="169"/>
      <c r="N288" s="170"/>
      <c r="O288" s="170"/>
      <c r="P288" s="170"/>
      <c r="Q288" s="170"/>
      <c r="R288" s="170"/>
      <c r="S288" s="170"/>
      <c r="T288" s="171"/>
      <c r="AT288" s="172" t="s">
        <v>137</v>
      </c>
      <c r="AU288" s="172" t="s">
        <v>71</v>
      </c>
      <c r="AV288" s="11" t="s">
        <v>73</v>
      </c>
      <c r="AW288" s="11" t="s">
        <v>27</v>
      </c>
      <c r="AX288" s="11" t="s">
        <v>64</v>
      </c>
      <c r="AY288" s="172" t="s">
        <v>126</v>
      </c>
    </row>
    <row r="289" spans="2:51" s="11" customFormat="1" ht="12">
      <c r="B289" s="162"/>
      <c r="C289" s="163"/>
      <c r="D289" s="164" t="s">
        <v>137</v>
      </c>
      <c r="E289" s="165" t="s">
        <v>1</v>
      </c>
      <c r="F289" s="166" t="s">
        <v>389</v>
      </c>
      <c r="G289" s="163"/>
      <c r="H289" s="167">
        <v>84</v>
      </c>
      <c r="I289" s="163"/>
      <c r="J289" s="163"/>
      <c r="K289" s="163"/>
      <c r="L289" s="168"/>
      <c r="M289" s="169"/>
      <c r="N289" s="170"/>
      <c r="O289" s="170"/>
      <c r="P289" s="170"/>
      <c r="Q289" s="170"/>
      <c r="R289" s="170"/>
      <c r="S289" s="170"/>
      <c r="T289" s="171"/>
      <c r="AT289" s="172" t="s">
        <v>137</v>
      </c>
      <c r="AU289" s="172" t="s">
        <v>71</v>
      </c>
      <c r="AV289" s="11" t="s">
        <v>73</v>
      </c>
      <c r="AW289" s="11" t="s">
        <v>27</v>
      </c>
      <c r="AX289" s="11" t="s">
        <v>64</v>
      </c>
      <c r="AY289" s="172" t="s">
        <v>126</v>
      </c>
    </row>
    <row r="290" spans="2:51" s="12" customFormat="1" ht="12">
      <c r="B290" s="173"/>
      <c r="C290" s="174"/>
      <c r="D290" s="164" t="s">
        <v>137</v>
      </c>
      <c r="E290" s="175" t="s">
        <v>1</v>
      </c>
      <c r="F290" s="176" t="s">
        <v>140</v>
      </c>
      <c r="G290" s="174"/>
      <c r="H290" s="177">
        <v>177.65300000000002</v>
      </c>
      <c r="I290" s="174"/>
      <c r="J290" s="174"/>
      <c r="K290" s="174"/>
      <c r="L290" s="178"/>
      <c r="M290" s="179"/>
      <c r="N290" s="180"/>
      <c r="O290" s="180"/>
      <c r="P290" s="180"/>
      <c r="Q290" s="180"/>
      <c r="R290" s="180"/>
      <c r="S290" s="180"/>
      <c r="T290" s="181"/>
      <c r="AT290" s="182" t="s">
        <v>137</v>
      </c>
      <c r="AU290" s="182" t="s">
        <v>71</v>
      </c>
      <c r="AV290" s="12" t="s">
        <v>132</v>
      </c>
      <c r="AW290" s="12" t="s">
        <v>27</v>
      </c>
      <c r="AX290" s="12" t="s">
        <v>71</v>
      </c>
      <c r="AY290" s="182" t="s">
        <v>126</v>
      </c>
    </row>
    <row r="291" spans="2:65" s="1" customFormat="1" ht="16.5" customHeight="1">
      <c r="B291" s="29"/>
      <c r="C291" s="152" t="s">
        <v>390</v>
      </c>
      <c r="D291" s="152" t="s">
        <v>127</v>
      </c>
      <c r="E291" s="153" t="s">
        <v>391</v>
      </c>
      <c r="F291" s="154" t="s">
        <v>392</v>
      </c>
      <c r="G291" s="155" t="s">
        <v>185</v>
      </c>
      <c r="H291" s="156">
        <v>177.653</v>
      </c>
      <c r="I291" s="157"/>
      <c r="J291" s="157">
        <f>ROUND(I291*H291,2)</f>
        <v>0</v>
      </c>
      <c r="K291" s="154" t="s">
        <v>1</v>
      </c>
      <c r="L291" s="33"/>
      <c r="M291" s="55" t="s">
        <v>1</v>
      </c>
      <c r="N291" s="158" t="s">
        <v>35</v>
      </c>
      <c r="O291" s="159">
        <v>0</v>
      </c>
      <c r="P291" s="159">
        <f>O291*H291</f>
        <v>0</v>
      </c>
      <c r="Q291" s="159">
        <v>0</v>
      </c>
      <c r="R291" s="159">
        <f>Q291*H291</f>
        <v>0</v>
      </c>
      <c r="S291" s="159">
        <v>0</v>
      </c>
      <c r="T291" s="160">
        <f>S291*H291</f>
        <v>0</v>
      </c>
      <c r="AR291" s="15" t="s">
        <v>132</v>
      </c>
      <c r="AT291" s="15" t="s">
        <v>127</v>
      </c>
      <c r="AU291" s="15" t="s">
        <v>71</v>
      </c>
      <c r="AY291" s="15" t="s">
        <v>126</v>
      </c>
      <c r="BE291" s="161">
        <f>IF(N291="základní",J291,0)</f>
        <v>0</v>
      </c>
      <c r="BF291" s="161">
        <f>IF(N291="snížená",J291,0)</f>
        <v>0</v>
      </c>
      <c r="BG291" s="161">
        <f>IF(N291="zákl. přenesená",J291,0)</f>
        <v>0</v>
      </c>
      <c r="BH291" s="161">
        <f>IF(N291="sníž. přenesená",J291,0)</f>
        <v>0</v>
      </c>
      <c r="BI291" s="161">
        <f>IF(N291="nulová",J291,0)</f>
        <v>0</v>
      </c>
      <c r="BJ291" s="15" t="s">
        <v>71</v>
      </c>
      <c r="BK291" s="161">
        <f>ROUND(I291*H291,2)</f>
        <v>0</v>
      </c>
      <c r="BL291" s="15" t="s">
        <v>132</v>
      </c>
      <c r="BM291" s="15" t="s">
        <v>393</v>
      </c>
    </row>
    <row r="292" spans="2:51" s="11" customFormat="1" ht="12">
      <c r="B292" s="162"/>
      <c r="C292" s="163"/>
      <c r="D292" s="164" t="s">
        <v>137</v>
      </c>
      <c r="E292" s="165" t="s">
        <v>1</v>
      </c>
      <c r="F292" s="166" t="s">
        <v>394</v>
      </c>
      <c r="G292" s="163"/>
      <c r="H292" s="167">
        <v>177.653</v>
      </c>
      <c r="I292" s="163"/>
      <c r="J292" s="163"/>
      <c r="K292" s="163"/>
      <c r="L292" s="168"/>
      <c r="M292" s="169"/>
      <c r="N292" s="170"/>
      <c r="O292" s="170"/>
      <c r="P292" s="170"/>
      <c r="Q292" s="170"/>
      <c r="R292" s="170"/>
      <c r="S292" s="170"/>
      <c r="T292" s="171"/>
      <c r="AT292" s="172" t="s">
        <v>137</v>
      </c>
      <c r="AU292" s="172" t="s">
        <v>71</v>
      </c>
      <c r="AV292" s="11" t="s">
        <v>73</v>
      </c>
      <c r="AW292" s="11" t="s">
        <v>27</v>
      </c>
      <c r="AX292" s="11" t="s">
        <v>64</v>
      </c>
      <c r="AY292" s="172" t="s">
        <v>126</v>
      </c>
    </row>
    <row r="293" spans="2:51" s="12" customFormat="1" ht="12">
      <c r="B293" s="173"/>
      <c r="C293" s="174"/>
      <c r="D293" s="164" t="s">
        <v>137</v>
      </c>
      <c r="E293" s="175" t="s">
        <v>1</v>
      </c>
      <c r="F293" s="176" t="s">
        <v>140</v>
      </c>
      <c r="G293" s="174"/>
      <c r="H293" s="177">
        <v>177.653</v>
      </c>
      <c r="I293" s="174"/>
      <c r="J293" s="174"/>
      <c r="K293" s="174"/>
      <c r="L293" s="178"/>
      <c r="M293" s="179"/>
      <c r="N293" s="180"/>
      <c r="O293" s="180"/>
      <c r="P293" s="180"/>
      <c r="Q293" s="180"/>
      <c r="R293" s="180"/>
      <c r="S293" s="180"/>
      <c r="T293" s="181"/>
      <c r="AT293" s="182" t="s">
        <v>137</v>
      </c>
      <c r="AU293" s="182" t="s">
        <v>71</v>
      </c>
      <c r="AV293" s="12" t="s">
        <v>132</v>
      </c>
      <c r="AW293" s="12" t="s">
        <v>27</v>
      </c>
      <c r="AX293" s="12" t="s">
        <v>71</v>
      </c>
      <c r="AY293" s="182" t="s">
        <v>126</v>
      </c>
    </row>
    <row r="294" spans="2:65" s="1" customFormat="1" ht="16.5" customHeight="1">
      <c r="B294" s="29"/>
      <c r="C294" s="152" t="s">
        <v>288</v>
      </c>
      <c r="D294" s="152" t="s">
        <v>127</v>
      </c>
      <c r="E294" s="153" t="s">
        <v>395</v>
      </c>
      <c r="F294" s="154" t="s">
        <v>396</v>
      </c>
      <c r="G294" s="155" t="s">
        <v>185</v>
      </c>
      <c r="H294" s="156">
        <v>177.653</v>
      </c>
      <c r="I294" s="157"/>
      <c r="J294" s="157">
        <f>ROUND(I294*H294,2)</f>
        <v>0</v>
      </c>
      <c r="K294" s="154" t="s">
        <v>1</v>
      </c>
      <c r="L294" s="33"/>
      <c r="M294" s="55" t="s">
        <v>1</v>
      </c>
      <c r="N294" s="158" t="s">
        <v>35</v>
      </c>
      <c r="O294" s="159">
        <v>0</v>
      </c>
      <c r="P294" s="159">
        <f>O294*H294</f>
        <v>0</v>
      </c>
      <c r="Q294" s="159">
        <v>0</v>
      </c>
      <c r="R294" s="159">
        <f>Q294*H294</f>
        <v>0</v>
      </c>
      <c r="S294" s="159">
        <v>0</v>
      </c>
      <c r="T294" s="160">
        <f>S294*H294</f>
        <v>0</v>
      </c>
      <c r="AR294" s="15" t="s">
        <v>132</v>
      </c>
      <c r="AT294" s="15" t="s">
        <v>127</v>
      </c>
      <c r="AU294" s="15" t="s">
        <v>71</v>
      </c>
      <c r="AY294" s="15" t="s">
        <v>126</v>
      </c>
      <c r="BE294" s="161">
        <f>IF(N294="základní",J294,0)</f>
        <v>0</v>
      </c>
      <c r="BF294" s="161">
        <f>IF(N294="snížená",J294,0)</f>
        <v>0</v>
      </c>
      <c r="BG294" s="161">
        <f>IF(N294="zákl. přenesená",J294,0)</f>
        <v>0</v>
      </c>
      <c r="BH294" s="161">
        <f>IF(N294="sníž. přenesená",J294,0)</f>
        <v>0</v>
      </c>
      <c r="BI294" s="161">
        <f>IF(N294="nulová",J294,0)</f>
        <v>0</v>
      </c>
      <c r="BJ294" s="15" t="s">
        <v>71</v>
      </c>
      <c r="BK294" s="161">
        <f>ROUND(I294*H294,2)</f>
        <v>0</v>
      </c>
      <c r="BL294" s="15" t="s">
        <v>132</v>
      </c>
      <c r="BM294" s="15" t="s">
        <v>397</v>
      </c>
    </row>
    <row r="295" spans="2:51" s="11" customFormat="1" ht="12">
      <c r="B295" s="162"/>
      <c r="C295" s="163"/>
      <c r="D295" s="164" t="s">
        <v>137</v>
      </c>
      <c r="E295" s="165" t="s">
        <v>1</v>
      </c>
      <c r="F295" s="166" t="s">
        <v>394</v>
      </c>
      <c r="G295" s="163"/>
      <c r="H295" s="167">
        <v>177.653</v>
      </c>
      <c r="I295" s="163"/>
      <c r="J295" s="163"/>
      <c r="K295" s="163"/>
      <c r="L295" s="168"/>
      <c r="M295" s="169"/>
      <c r="N295" s="170"/>
      <c r="O295" s="170"/>
      <c r="P295" s="170"/>
      <c r="Q295" s="170"/>
      <c r="R295" s="170"/>
      <c r="S295" s="170"/>
      <c r="T295" s="171"/>
      <c r="AT295" s="172" t="s">
        <v>137</v>
      </c>
      <c r="AU295" s="172" t="s">
        <v>71</v>
      </c>
      <c r="AV295" s="11" t="s">
        <v>73</v>
      </c>
      <c r="AW295" s="11" t="s">
        <v>27</v>
      </c>
      <c r="AX295" s="11" t="s">
        <v>64</v>
      </c>
      <c r="AY295" s="172" t="s">
        <v>126</v>
      </c>
    </row>
    <row r="296" spans="2:51" s="12" customFormat="1" ht="12">
      <c r="B296" s="173"/>
      <c r="C296" s="174"/>
      <c r="D296" s="164" t="s">
        <v>137</v>
      </c>
      <c r="E296" s="175" t="s">
        <v>1</v>
      </c>
      <c r="F296" s="176" t="s">
        <v>140</v>
      </c>
      <c r="G296" s="174"/>
      <c r="H296" s="177">
        <v>177.653</v>
      </c>
      <c r="I296" s="174"/>
      <c r="J296" s="174"/>
      <c r="K296" s="174"/>
      <c r="L296" s="178"/>
      <c r="M296" s="179"/>
      <c r="N296" s="180"/>
      <c r="O296" s="180"/>
      <c r="P296" s="180"/>
      <c r="Q296" s="180"/>
      <c r="R296" s="180"/>
      <c r="S296" s="180"/>
      <c r="T296" s="181"/>
      <c r="AT296" s="182" t="s">
        <v>137</v>
      </c>
      <c r="AU296" s="182" t="s">
        <v>71</v>
      </c>
      <c r="AV296" s="12" t="s">
        <v>132</v>
      </c>
      <c r="AW296" s="12" t="s">
        <v>27</v>
      </c>
      <c r="AX296" s="12" t="s">
        <v>71</v>
      </c>
      <c r="AY296" s="182" t="s">
        <v>126</v>
      </c>
    </row>
    <row r="297" spans="2:65" s="1" customFormat="1" ht="16.5" customHeight="1">
      <c r="B297" s="29"/>
      <c r="C297" s="152" t="s">
        <v>398</v>
      </c>
      <c r="D297" s="152" t="s">
        <v>127</v>
      </c>
      <c r="E297" s="153" t="s">
        <v>399</v>
      </c>
      <c r="F297" s="154" t="s">
        <v>400</v>
      </c>
      <c r="G297" s="155" t="s">
        <v>185</v>
      </c>
      <c r="H297" s="156">
        <v>177.653</v>
      </c>
      <c r="I297" s="157"/>
      <c r="J297" s="157">
        <f>ROUND(I297*H297,2)</f>
        <v>0</v>
      </c>
      <c r="K297" s="154" t="s">
        <v>1</v>
      </c>
      <c r="L297" s="33"/>
      <c r="M297" s="55" t="s">
        <v>1</v>
      </c>
      <c r="N297" s="158" t="s">
        <v>35</v>
      </c>
      <c r="O297" s="159">
        <v>0</v>
      </c>
      <c r="P297" s="159">
        <f>O297*H297</f>
        <v>0</v>
      </c>
      <c r="Q297" s="159">
        <v>0</v>
      </c>
      <c r="R297" s="159">
        <f>Q297*H297</f>
        <v>0</v>
      </c>
      <c r="S297" s="159">
        <v>0</v>
      </c>
      <c r="T297" s="160">
        <f>S297*H297</f>
        <v>0</v>
      </c>
      <c r="AR297" s="15" t="s">
        <v>132</v>
      </c>
      <c r="AT297" s="15" t="s">
        <v>127</v>
      </c>
      <c r="AU297" s="15" t="s">
        <v>71</v>
      </c>
      <c r="AY297" s="15" t="s">
        <v>126</v>
      </c>
      <c r="BE297" s="161">
        <f>IF(N297="základní",J297,0)</f>
        <v>0</v>
      </c>
      <c r="BF297" s="161">
        <f>IF(N297="snížená",J297,0)</f>
        <v>0</v>
      </c>
      <c r="BG297" s="161">
        <f>IF(N297="zákl. přenesená",J297,0)</f>
        <v>0</v>
      </c>
      <c r="BH297" s="161">
        <f>IF(N297="sníž. přenesená",J297,0)</f>
        <v>0</v>
      </c>
      <c r="BI297" s="161">
        <f>IF(N297="nulová",J297,0)</f>
        <v>0</v>
      </c>
      <c r="BJ297" s="15" t="s">
        <v>71</v>
      </c>
      <c r="BK297" s="161">
        <f>ROUND(I297*H297,2)</f>
        <v>0</v>
      </c>
      <c r="BL297" s="15" t="s">
        <v>132</v>
      </c>
      <c r="BM297" s="15" t="s">
        <v>401</v>
      </c>
    </row>
    <row r="298" spans="2:51" s="11" customFormat="1" ht="12">
      <c r="B298" s="162"/>
      <c r="C298" s="163"/>
      <c r="D298" s="164" t="s">
        <v>137</v>
      </c>
      <c r="E298" s="165" t="s">
        <v>1</v>
      </c>
      <c r="F298" s="166" t="s">
        <v>394</v>
      </c>
      <c r="G298" s="163"/>
      <c r="H298" s="167">
        <v>177.653</v>
      </c>
      <c r="I298" s="163"/>
      <c r="J298" s="163"/>
      <c r="K298" s="163"/>
      <c r="L298" s="168"/>
      <c r="M298" s="169"/>
      <c r="N298" s="170"/>
      <c r="O298" s="170"/>
      <c r="P298" s="170"/>
      <c r="Q298" s="170"/>
      <c r="R298" s="170"/>
      <c r="S298" s="170"/>
      <c r="T298" s="171"/>
      <c r="AT298" s="172" t="s">
        <v>137</v>
      </c>
      <c r="AU298" s="172" t="s">
        <v>71</v>
      </c>
      <c r="AV298" s="11" t="s">
        <v>73</v>
      </c>
      <c r="AW298" s="11" t="s">
        <v>27</v>
      </c>
      <c r="AX298" s="11" t="s">
        <v>64</v>
      </c>
      <c r="AY298" s="172" t="s">
        <v>126</v>
      </c>
    </row>
    <row r="299" spans="2:51" s="12" customFormat="1" ht="12">
      <c r="B299" s="173"/>
      <c r="C299" s="174"/>
      <c r="D299" s="164" t="s">
        <v>137</v>
      </c>
      <c r="E299" s="175" t="s">
        <v>1</v>
      </c>
      <c r="F299" s="176" t="s">
        <v>140</v>
      </c>
      <c r="G299" s="174"/>
      <c r="H299" s="177">
        <v>177.653</v>
      </c>
      <c r="I299" s="174"/>
      <c r="J299" s="174"/>
      <c r="K299" s="174"/>
      <c r="L299" s="178"/>
      <c r="M299" s="179"/>
      <c r="N299" s="180"/>
      <c r="O299" s="180"/>
      <c r="P299" s="180"/>
      <c r="Q299" s="180"/>
      <c r="R299" s="180"/>
      <c r="S299" s="180"/>
      <c r="T299" s="181"/>
      <c r="AT299" s="182" t="s">
        <v>137</v>
      </c>
      <c r="AU299" s="182" t="s">
        <v>71</v>
      </c>
      <c r="AV299" s="12" t="s">
        <v>132</v>
      </c>
      <c r="AW299" s="12" t="s">
        <v>27</v>
      </c>
      <c r="AX299" s="12" t="s">
        <v>71</v>
      </c>
      <c r="AY299" s="182" t="s">
        <v>126</v>
      </c>
    </row>
    <row r="300" spans="2:65" s="1" customFormat="1" ht="16.5" customHeight="1">
      <c r="B300" s="29"/>
      <c r="C300" s="152" t="s">
        <v>291</v>
      </c>
      <c r="D300" s="152" t="s">
        <v>127</v>
      </c>
      <c r="E300" s="153" t="s">
        <v>402</v>
      </c>
      <c r="F300" s="154" t="s">
        <v>403</v>
      </c>
      <c r="G300" s="155" t="s">
        <v>185</v>
      </c>
      <c r="H300" s="156">
        <v>177.653</v>
      </c>
      <c r="I300" s="157"/>
      <c r="J300" s="157">
        <f>ROUND(I300*H300,2)</f>
        <v>0</v>
      </c>
      <c r="K300" s="154" t="s">
        <v>1</v>
      </c>
      <c r="L300" s="33"/>
      <c r="M300" s="55" t="s">
        <v>1</v>
      </c>
      <c r="N300" s="158" t="s">
        <v>35</v>
      </c>
      <c r="O300" s="159">
        <v>0</v>
      </c>
      <c r="P300" s="159">
        <f>O300*H300</f>
        <v>0</v>
      </c>
      <c r="Q300" s="159">
        <v>0</v>
      </c>
      <c r="R300" s="159">
        <f>Q300*H300</f>
        <v>0</v>
      </c>
      <c r="S300" s="159">
        <v>0</v>
      </c>
      <c r="T300" s="160">
        <f>S300*H300</f>
        <v>0</v>
      </c>
      <c r="AR300" s="15" t="s">
        <v>132</v>
      </c>
      <c r="AT300" s="15" t="s">
        <v>127</v>
      </c>
      <c r="AU300" s="15" t="s">
        <v>71</v>
      </c>
      <c r="AY300" s="15" t="s">
        <v>126</v>
      </c>
      <c r="BE300" s="161">
        <f>IF(N300="základní",J300,0)</f>
        <v>0</v>
      </c>
      <c r="BF300" s="161">
        <f>IF(N300="snížená",J300,0)</f>
        <v>0</v>
      </c>
      <c r="BG300" s="161">
        <f>IF(N300="zákl. přenesená",J300,0)</f>
        <v>0</v>
      </c>
      <c r="BH300" s="161">
        <f>IF(N300="sníž. přenesená",J300,0)</f>
        <v>0</v>
      </c>
      <c r="BI300" s="161">
        <f>IF(N300="nulová",J300,0)</f>
        <v>0</v>
      </c>
      <c r="BJ300" s="15" t="s">
        <v>71</v>
      </c>
      <c r="BK300" s="161">
        <f>ROUND(I300*H300,2)</f>
        <v>0</v>
      </c>
      <c r="BL300" s="15" t="s">
        <v>132</v>
      </c>
      <c r="BM300" s="15" t="s">
        <v>404</v>
      </c>
    </row>
    <row r="301" spans="2:51" s="11" customFormat="1" ht="12">
      <c r="B301" s="162"/>
      <c r="C301" s="163"/>
      <c r="D301" s="164" t="s">
        <v>137</v>
      </c>
      <c r="E301" s="165" t="s">
        <v>1</v>
      </c>
      <c r="F301" s="166" t="s">
        <v>394</v>
      </c>
      <c r="G301" s="163"/>
      <c r="H301" s="167">
        <v>177.653</v>
      </c>
      <c r="I301" s="163"/>
      <c r="J301" s="163"/>
      <c r="K301" s="163"/>
      <c r="L301" s="168"/>
      <c r="M301" s="169"/>
      <c r="N301" s="170"/>
      <c r="O301" s="170"/>
      <c r="P301" s="170"/>
      <c r="Q301" s="170"/>
      <c r="R301" s="170"/>
      <c r="S301" s="170"/>
      <c r="T301" s="171"/>
      <c r="AT301" s="172" t="s">
        <v>137</v>
      </c>
      <c r="AU301" s="172" t="s">
        <v>71</v>
      </c>
      <c r="AV301" s="11" t="s">
        <v>73</v>
      </c>
      <c r="AW301" s="11" t="s">
        <v>27</v>
      </c>
      <c r="AX301" s="11" t="s">
        <v>64</v>
      </c>
      <c r="AY301" s="172" t="s">
        <v>126</v>
      </c>
    </row>
    <row r="302" spans="2:51" s="12" customFormat="1" ht="12">
      <c r="B302" s="173"/>
      <c r="C302" s="174"/>
      <c r="D302" s="164" t="s">
        <v>137</v>
      </c>
      <c r="E302" s="175" t="s">
        <v>1</v>
      </c>
      <c r="F302" s="176" t="s">
        <v>140</v>
      </c>
      <c r="G302" s="174"/>
      <c r="H302" s="177">
        <v>177.653</v>
      </c>
      <c r="I302" s="174"/>
      <c r="J302" s="174"/>
      <c r="K302" s="174"/>
      <c r="L302" s="178"/>
      <c r="M302" s="179"/>
      <c r="N302" s="180"/>
      <c r="O302" s="180"/>
      <c r="P302" s="180"/>
      <c r="Q302" s="180"/>
      <c r="R302" s="180"/>
      <c r="S302" s="180"/>
      <c r="T302" s="181"/>
      <c r="AT302" s="182" t="s">
        <v>137</v>
      </c>
      <c r="AU302" s="182" t="s">
        <v>71</v>
      </c>
      <c r="AV302" s="12" t="s">
        <v>132</v>
      </c>
      <c r="AW302" s="12" t="s">
        <v>27</v>
      </c>
      <c r="AX302" s="12" t="s">
        <v>71</v>
      </c>
      <c r="AY302" s="182" t="s">
        <v>126</v>
      </c>
    </row>
    <row r="303" spans="2:65" s="1" customFormat="1" ht="16.5" customHeight="1">
      <c r="B303" s="29"/>
      <c r="C303" s="152" t="s">
        <v>405</v>
      </c>
      <c r="D303" s="152" t="s">
        <v>127</v>
      </c>
      <c r="E303" s="153" t="s">
        <v>406</v>
      </c>
      <c r="F303" s="154" t="s">
        <v>407</v>
      </c>
      <c r="G303" s="155" t="s">
        <v>185</v>
      </c>
      <c r="H303" s="156">
        <v>177.653</v>
      </c>
      <c r="I303" s="157"/>
      <c r="J303" s="157">
        <f>ROUND(I303*H303,2)</f>
        <v>0</v>
      </c>
      <c r="K303" s="154" t="s">
        <v>1</v>
      </c>
      <c r="L303" s="33"/>
      <c r="M303" s="55" t="s">
        <v>1</v>
      </c>
      <c r="N303" s="158" t="s">
        <v>35</v>
      </c>
      <c r="O303" s="159">
        <v>0</v>
      </c>
      <c r="P303" s="159">
        <f>O303*H303</f>
        <v>0</v>
      </c>
      <c r="Q303" s="159">
        <v>0</v>
      </c>
      <c r="R303" s="159">
        <f>Q303*H303</f>
        <v>0</v>
      </c>
      <c r="S303" s="159">
        <v>0</v>
      </c>
      <c r="T303" s="160">
        <f>S303*H303</f>
        <v>0</v>
      </c>
      <c r="AR303" s="15" t="s">
        <v>132</v>
      </c>
      <c r="AT303" s="15" t="s">
        <v>127</v>
      </c>
      <c r="AU303" s="15" t="s">
        <v>71</v>
      </c>
      <c r="AY303" s="15" t="s">
        <v>126</v>
      </c>
      <c r="BE303" s="161">
        <f>IF(N303="základní",J303,0)</f>
        <v>0</v>
      </c>
      <c r="BF303" s="161">
        <f>IF(N303="snížená",J303,0)</f>
        <v>0</v>
      </c>
      <c r="BG303" s="161">
        <f>IF(N303="zákl. přenesená",J303,0)</f>
        <v>0</v>
      </c>
      <c r="BH303" s="161">
        <f>IF(N303="sníž. přenesená",J303,0)</f>
        <v>0</v>
      </c>
      <c r="BI303" s="161">
        <f>IF(N303="nulová",J303,0)</f>
        <v>0</v>
      </c>
      <c r="BJ303" s="15" t="s">
        <v>71</v>
      </c>
      <c r="BK303" s="161">
        <f>ROUND(I303*H303,2)</f>
        <v>0</v>
      </c>
      <c r="BL303" s="15" t="s">
        <v>132</v>
      </c>
      <c r="BM303" s="15" t="s">
        <v>408</v>
      </c>
    </row>
    <row r="304" spans="2:51" s="11" customFormat="1" ht="12">
      <c r="B304" s="162"/>
      <c r="C304" s="163"/>
      <c r="D304" s="164" t="s">
        <v>137</v>
      </c>
      <c r="E304" s="165" t="s">
        <v>1</v>
      </c>
      <c r="F304" s="166" t="s">
        <v>394</v>
      </c>
      <c r="G304" s="163"/>
      <c r="H304" s="167">
        <v>177.653</v>
      </c>
      <c r="I304" s="163"/>
      <c r="J304" s="163"/>
      <c r="K304" s="163"/>
      <c r="L304" s="168"/>
      <c r="M304" s="169"/>
      <c r="N304" s="170"/>
      <c r="O304" s="170"/>
      <c r="P304" s="170"/>
      <c r="Q304" s="170"/>
      <c r="R304" s="170"/>
      <c r="S304" s="170"/>
      <c r="T304" s="171"/>
      <c r="AT304" s="172" t="s">
        <v>137</v>
      </c>
      <c r="AU304" s="172" t="s">
        <v>71</v>
      </c>
      <c r="AV304" s="11" t="s">
        <v>73</v>
      </c>
      <c r="AW304" s="11" t="s">
        <v>27</v>
      </c>
      <c r="AX304" s="11" t="s">
        <v>64</v>
      </c>
      <c r="AY304" s="172" t="s">
        <v>126</v>
      </c>
    </row>
    <row r="305" spans="2:51" s="12" customFormat="1" ht="12">
      <c r="B305" s="173"/>
      <c r="C305" s="174"/>
      <c r="D305" s="164" t="s">
        <v>137</v>
      </c>
      <c r="E305" s="175" t="s">
        <v>1</v>
      </c>
      <c r="F305" s="176" t="s">
        <v>140</v>
      </c>
      <c r="G305" s="174"/>
      <c r="H305" s="177">
        <v>177.653</v>
      </c>
      <c r="I305" s="174"/>
      <c r="J305" s="174"/>
      <c r="K305" s="174"/>
      <c r="L305" s="178"/>
      <c r="M305" s="179"/>
      <c r="N305" s="180"/>
      <c r="O305" s="180"/>
      <c r="P305" s="180"/>
      <c r="Q305" s="180"/>
      <c r="R305" s="180"/>
      <c r="S305" s="180"/>
      <c r="T305" s="181"/>
      <c r="AT305" s="182" t="s">
        <v>137</v>
      </c>
      <c r="AU305" s="182" t="s">
        <v>71</v>
      </c>
      <c r="AV305" s="12" t="s">
        <v>132</v>
      </c>
      <c r="AW305" s="12" t="s">
        <v>27</v>
      </c>
      <c r="AX305" s="12" t="s">
        <v>71</v>
      </c>
      <c r="AY305" s="182" t="s">
        <v>126</v>
      </c>
    </row>
    <row r="306" spans="2:65" s="1" customFormat="1" ht="16.5" customHeight="1">
      <c r="B306" s="29"/>
      <c r="C306" s="152" t="s">
        <v>295</v>
      </c>
      <c r="D306" s="152" t="s">
        <v>127</v>
      </c>
      <c r="E306" s="153" t="s">
        <v>409</v>
      </c>
      <c r="F306" s="154" t="s">
        <v>410</v>
      </c>
      <c r="G306" s="155" t="s">
        <v>185</v>
      </c>
      <c r="H306" s="156">
        <v>177.653</v>
      </c>
      <c r="I306" s="157"/>
      <c r="J306" s="157">
        <f>ROUND(I306*H306,2)</f>
        <v>0</v>
      </c>
      <c r="K306" s="154" t="s">
        <v>1</v>
      </c>
      <c r="L306" s="33"/>
      <c r="M306" s="55" t="s">
        <v>1</v>
      </c>
      <c r="N306" s="158" t="s">
        <v>35</v>
      </c>
      <c r="O306" s="159">
        <v>0</v>
      </c>
      <c r="P306" s="159">
        <f>O306*H306</f>
        <v>0</v>
      </c>
      <c r="Q306" s="159">
        <v>0</v>
      </c>
      <c r="R306" s="159">
        <f>Q306*H306</f>
        <v>0</v>
      </c>
      <c r="S306" s="159">
        <v>0</v>
      </c>
      <c r="T306" s="160">
        <f>S306*H306</f>
        <v>0</v>
      </c>
      <c r="AR306" s="15" t="s">
        <v>132</v>
      </c>
      <c r="AT306" s="15" t="s">
        <v>127</v>
      </c>
      <c r="AU306" s="15" t="s">
        <v>71</v>
      </c>
      <c r="AY306" s="15" t="s">
        <v>126</v>
      </c>
      <c r="BE306" s="161">
        <f>IF(N306="základní",J306,0)</f>
        <v>0</v>
      </c>
      <c r="BF306" s="161">
        <f>IF(N306="snížená",J306,0)</f>
        <v>0</v>
      </c>
      <c r="BG306" s="161">
        <f>IF(N306="zákl. přenesená",J306,0)</f>
        <v>0</v>
      </c>
      <c r="BH306" s="161">
        <f>IF(N306="sníž. přenesená",J306,0)</f>
        <v>0</v>
      </c>
      <c r="BI306" s="161">
        <f>IF(N306="nulová",J306,0)</f>
        <v>0</v>
      </c>
      <c r="BJ306" s="15" t="s">
        <v>71</v>
      </c>
      <c r="BK306" s="161">
        <f>ROUND(I306*H306,2)</f>
        <v>0</v>
      </c>
      <c r="BL306" s="15" t="s">
        <v>132</v>
      </c>
      <c r="BM306" s="15" t="s">
        <v>411</v>
      </c>
    </row>
    <row r="307" spans="2:51" s="11" customFormat="1" ht="12">
      <c r="B307" s="162"/>
      <c r="C307" s="163"/>
      <c r="D307" s="164" t="s">
        <v>137</v>
      </c>
      <c r="E307" s="165" t="s">
        <v>1</v>
      </c>
      <c r="F307" s="166" t="s">
        <v>394</v>
      </c>
      <c r="G307" s="163"/>
      <c r="H307" s="167">
        <v>177.653</v>
      </c>
      <c r="I307" s="163"/>
      <c r="J307" s="163"/>
      <c r="K307" s="163"/>
      <c r="L307" s="168"/>
      <c r="M307" s="169"/>
      <c r="N307" s="170"/>
      <c r="O307" s="170"/>
      <c r="P307" s="170"/>
      <c r="Q307" s="170"/>
      <c r="R307" s="170"/>
      <c r="S307" s="170"/>
      <c r="T307" s="171"/>
      <c r="AT307" s="172" t="s">
        <v>137</v>
      </c>
      <c r="AU307" s="172" t="s">
        <v>71</v>
      </c>
      <c r="AV307" s="11" t="s">
        <v>73</v>
      </c>
      <c r="AW307" s="11" t="s">
        <v>27</v>
      </c>
      <c r="AX307" s="11" t="s">
        <v>64</v>
      </c>
      <c r="AY307" s="172" t="s">
        <v>126</v>
      </c>
    </row>
    <row r="308" spans="2:51" s="12" customFormat="1" ht="12">
      <c r="B308" s="173"/>
      <c r="C308" s="174"/>
      <c r="D308" s="164" t="s">
        <v>137</v>
      </c>
      <c r="E308" s="175" t="s">
        <v>1</v>
      </c>
      <c r="F308" s="176" t="s">
        <v>140</v>
      </c>
      <c r="G308" s="174"/>
      <c r="H308" s="177">
        <v>177.653</v>
      </c>
      <c r="I308" s="174"/>
      <c r="J308" s="174"/>
      <c r="K308" s="174"/>
      <c r="L308" s="178"/>
      <c r="M308" s="179"/>
      <c r="N308" s="180"/>
      <c r="O308" s="180"/>
      <c r="P308" s="180"/>
      <c r="Q308" s="180"/>
      <c r="R308" s="180"/>
      <c r="S308" s="180"/>
      <c r="T308" s="181"/>
      <c r="AT308" s="182" t="s">
        <v>137</v>
      </c>
      <c r="AU308" s="182" t="s">
        <v>71</v>
      </c>
      <c r="AV308" s="12" t="s">
        <v>132</v>
      </c>
      <c r="AW308" s="12" t="s">
        <v>27</v>
      </c>
      <c r="AX308" s="12" t="s">
        <v>71</v>
      </c>
      <c r="AY308" s="182" t="s">
        <v>126</v>
      </c>
    </row>
    <row r="309" spans="2:63" s="10" customFormat="1" ht="25.95" customHeight="1">
      <c r="B309" s="139"/>
      <c r="C309" s="140"/>
      <c r="D309" s="141" t="s">
        <v>63</v>
      </c>
      <c r="E309" s="142" t="s">
        <v>412</v>
      </c>
      <c r="F309" s="142" t="s">
        <v>413</v>
      </c>
      <c r="G309" s="140"/>
      <c r="H309" s="140"/>
      <c r="I309" s="140"/>
      <c r="J309" s="143">
        <f>BK309</f>
        <v>0</v>
      </c>
      <c r="K309" s="140"/>
      <c r="L309" s="144"/>
      <c r="M309" s="145"/>
      <c r="N309" s="146"/>
      <c r="O309" s="146"/>
      <c r="P309" s="147">
        <f>P310+P313</f>
        <v>347.319</v>
      </c>
      <c r="Q309" s="146"/>
      <c r="R309" s="147">
        <f>R310+R313</f>
        <v>0.84483</v>
      </c>
      <c r="S309" s="146"/>
      <c r="T309" s="148">
        <f>T310+T313</f>
        <v>0</v>
      </c>
      <c r="AR309" s="149" t="s">
        <v>71</v>
      </c>
      <c r="AT309" s="150" t="s">
        <v>63</v>
      </c>
      <c r="AU309" s="150" t="s">
        <v>64</v>
      </c>
      <c r="AY309" s="149" t="s">
        <v>126</v>
      </c>
      <c r="BK309" s="151">
        <f>BK310+BK313</f>
        <v>0</v>
      </c>
    </row>
    <row r="310" spans="2:63" s="10" customFormat="1" ht="22.95" customHeight="1">
      <c r="B310" s="139"/>
      <c r="C310" s="140"/>
      <c r="D310" s="141" t="s">
        <v>63</v>
      </c>
      <c r="E310" s="192" t="s">
        <v>73</v>
      </c>
      <c r="F310" s="192" t="s">
        <v>414</v>
      </c>
      <c r="G310" s="140"/>
      <c r="H310" s="140"/>
      <c r="I310" s="140"/>
      <c r="J310" s="193">
        <f>BK310</f>
        <v>0</v>
      </c>
      <c r="K310" s="140"/>
      <c r="L310" s="144"/>
      <c r="M310" s="145"/>
      <c r="N310" s="146"/>
      <c r="O310" s="146"/>
      <c r="P310" s="147">
        <f>SUM(P311:P312)</f>
        <v>347.319</v>
      </c>
      <c r="Q310" s="146"/>
      <c r="R310" s="147">
        <f>SUM(R311:R312)</f>
        <v>0.84483</v>
      </c>
      <c r="S310" s="146"/>
      <c r="T310" s="148">
        <f>SUM(T311:T312)</f>
        <v>0</v>
      </c>
      <c r="AR310" s="149" t="s">
        <v>71</v>
      </c>
      <c r="AT310" s="150" t="s">
        <v>63</v>
      </c>
      <c r="AU310" s="150" t="s">
        <v>71</v>
      </c>
      <c r="AY310" s="149" t="s">
        <v>126</v>
      </c>
      <c r="BK310" s="151">
        <f>SUM(BK311:BK312)</f>
        <v>0</v>
      </c>
    </row>
    <row r="311" spans="2:65" s="1" customFormat="1" ht="22.5" customHeight="1">
      <c r="B311" s="29"/>
      <c r="C311" s="152" t="s">
        <v>415</v>
      </c>
      <c r="D311" s="152" t="s">
        <v>127</v>
      </c>
      <c r="E311" s="153" t="s">
        <v>416</v>
      </c>
      <c r="F311" s="154" t="s">
        <v>417</v>
      </c>
      <c r="G311" s="155" t="s">
        <v>136</v>
      </c>
      <c r="H311" s="156">
        <v>3129</v>
      </c>
      <c r="I311" s="157"/>
      <c r="J311" s="157">
        <f>ROUND(I311*H311,2)</f>
        <v>0</v>
      </c>
      <c r="K311" s="154" t="s">
        <v>131</v>
      </c>
      <c r="L311" s="33"/>
      <c r="M311" s="55" t="s">
        <v>1</v>
      </c>
      <c r="N311" s="158" t="s">
        <v>35</v>
      </c>
      <c r="O311" s="159">
        <v>0.111</v>
      </c>
      <c r="P311" s="159">
        <f>O311*H311</f>
        <v>347.319</v>
      </c>
      <c r="Q311" s="159">
        <v>0.00027</v>
      </c>
      <c r="R311" s="159">
        <f>Q311*H311</f>
        <v>0.84483</v>
      </c>
      <c r="S311" s="159">
        <v>0</v>
      </c>
      <c r="T311" s="160">
        <f>S311*H311</f>
        <v>0</v>
      </c>
      <c r="AR311" s="15" t="s">
        <v>132</v>
      </c>
      <c r="AT311" s="15" t="s">
        <v>127</v>
      </c>
      <c r="AU311" s="15" t="s">
        <v>73</v>
      </c>
      <c r="AY311" s="15" t="s">
        <v>126</v>
      </c>
      <c r="BE311" s="161">
        <f>IF(N311="základní",J311,0)</f>
        <v>0</v>
      </c>
      <c r="BF311" s="161">
        <f>IF(N311="snížená",J311,0)</f>
        <v>0</v>
      </c>
      <c r="BG311" s="161">
        <f>IF(N311="zákl. přenesená",J311,0)</f>
        <v>0</v>
      </c>
      <c r="BH311" s="161">
        <f>IF(N311="sníž. přenesená",J311,0)</f>
        <v>0</v>
      </c>
      <c r="BI311" s="161">
        <f>IF(N311="nulová",J311,0)</f>
        <v>0</v>
      </c>
      <c r="BJ311" s="15" t="s">
        <v>71</v>
      </c>
      <c r="BK311" s="161">
        <f>ROUND(I311*H311,2)</f>
        <v>0</v>
      </c>
      <c r="BL311" s="15" t="s">
        <v>132</v>
      </c>
      <c r="BM311" s="15" t="s">
        <v>418</v>
      </c>
    </row>
    <row r="312" spans="2:65" s="1" customFormat="1" ht="16.5" customHeight="1">
      <c r="B312" s="29"/>
      <c r="C312" s="183" t="s">
        <v>298</v>
      </c>
      <c r="D312" s="183" t="s">
        <v>199</v>
      </c>
      <c r="E312" s="184" t="s">
        <v>231</v>
      </c>
      <c r="F312" s="185" t="s">
        <v>232</v>
      </c>
      <c r="G312" s="186" t="s">
        <v>136</v>
      </c>
      <c r="H312" s="187">
        <v>3129</v>
      </c>
      <c r="I312" s="188"/>
      <c r="J312" s="188">
        <f>ROUND(I312*H312,2)</f>
        <v>0</v>
      </c>
      <c r="K312" s="185" t="s">
        <v>131</v>
      </c>
      <c r="L312" s="189"/>
      <c r="M312" s="190" t="s">
        <v>1</v>
      </c>
      <c r="N312" s="191" t="s">
        <v>35</v>
      </c>
      <c r="O312" s="159">
        <v>0</v>
      </c>
      <c r="P312" s="159">
        <f>O312*H312</f>
        <v>0</v>
      </c>
      <c r="Q312" s="159">
        <v>0</v>
      </c>
      <c r="R312" s="159">
        <f>Q312*H312</f>
        <v>0</v>
      </c>
      <c r="S312" s="159">
        <v>0</v>
      </c>
      <c r="T312" s="160">
        <f>S312*H312</f>
        <v>0</v>
      </c>
      <c r="AR312" s="15" t="s">
        <v>153</v>
      </c>
      <c r="AT312" s="15" t="s">
        <v>199</v>
      </c>
      <c r="AU312" s="15" t="s">
        <v>73</v>
      </c>
      <c r="AY312" s="15" t="s">
        <v>126</v>
      </c>
      <c r="BE312" s="161">
        <f>IF(N312="základní",J312,0)</f>
        <v>0</v>
      </c>
      <c r="BF312" s="161">
        <f>IF(N312="snížená",J312,0)</f>
        <v>0</v>
      </c>
      <c r="BG312" s="161">
        <f>IF(N312="zákl. přenesená",J312,0)</f>
        <v>0</v>
      </c>
      <c r="BH312" s="161">
        <f>IF(N312="sníž. přenesená",J312,0)</f>
        <v>0</v>
      </c>
      <c r="BI312" s="161">
        <f>IF(N312="nulová",J312,0)</f>
        <v>0</v>
      </c>
      <c r="BJ312" s="15" t="s">
        <v>71</v>
      </c>
      <c r="BK312" s="161">
        <f>ROUND(I312*H312,2)</f>
        <v>0</v>
      </c>
      <c r="BL312" s="15" t="s">
        <v>132</v>
      </c>
      <c r="BM312" s="15" t="s">
        <v>419</v>
      </c>
    </row>
    <row r="313" spans="2:63" s="10" customFormat="1" ht="22.95" customHeight="1">
      <c r="B313" s="139"/>
      <c r="C313" s="140"/>
      <c r="D313" s="141"/>
      <c r="E313" s="192"/>
      <c r="F313" s="192"/>
      <c r="G313" s="140"/>
      <c r="H313" s="140"/>
      <c r="I313" s="140"/>
      <c r="J313" s="193"/>
      <c r="K313" s="140"/>
      <c r="L313" s="144"/>
      <c r="M313" s="145"/>
      <c r="N313" s="146"/>
      <c r="O313" s="146"/>
      <c r="P313" s="147">
        <f>SUM(P314:P324)</f>
        <v>0</v>
      </c>
      <c r="Q313" s="146"/>
      <c r="R313" s="147">
        <f>SUM(R314:R324)</f>
        <v>0</v>
      </c>
      <c r="S313" s="146"/>
      <c r="T313" s="148">
        <f>SUM(T314:T324)</f>
        <v>0</v>
      </c>
      <c r="AR313" s="149" t="s">
        <v>71</v>
      </c>
      <c r="AT313" s="150" t="s">
        <v>63</v>
      </c>
      <c r="AU313" s="150" t="s">
        <v>71</v>
      </c>
      <c r="AY313" s="149" t="s">
        <v>126</v>
      </c>
      <c r="BK313" s="151">
        <f>SUM(BK314:BK324)</f>
        <v>0</v>
      </c>
    </row>
    <row r="314" spans="2:65" s="1" customFormat="1" ht="16.5" customHeight="1">
      <c r="B314" s="29"/>
      <c r="C314" s="152"/>
      <c r="D314" s="152"/>
      <c r="E314" s="153"/>
      <c r="F314" s="154"/>
      <c r="G314" s="155"/>
      <c r="H314" s="156"/>
      <c r="I314" s="157"/>
      <c r="J314" s="157"/>
      <c r="K314" s="154"/>
      <c r="L314" s="33"/>
      <c r="M314" s="55" t="s">
        <v>1</v>
      </c>
      <c r="N314" s="158" t="s">
        <v>35</v>
      </c>
      <c r="O314" s="159">
        <v>0</v>
      </c>
      <c r="P314" s="159">
        <f>O314*H314</f>
        <v>0</v>
      </c>
      <c r="Q314" s="159">
        <v>0</v>
      </c>
      <c r="R314" s="159">
        <f>Q314*H314</f>
        <v>0</v>
      </c>
      <c r="S314" s="159">
        <v>0</v>
      </c>
      <c r="T314" s="160">
        <f>S314*H314</f>
        <v>0</v>
      </c>
      <c r="AR314" s="15" t="s">
        <v>132</v>
      </c>
      <c r="AT314" s="15" t="s">
        <v>127</v>
      </c>
      <c r="AU314" s="15" t="s">
        <v>73</v>
      </c>
      <c r="AY314" s="15" t="s">
        <v>126</v>
      </c>
      <c r="BE314" s="161">
        <f>IF(N314="základní",J314,0)</f>
        <v>0</v>
      </c>
      <c r="BF314" s="161">
        <f>IF(N314="snížená",J314,0)</f>
        <v>0</v>
      </c>
      <c r="BG314" s="161">
        <f>IF(N314="zákl. přenesená",J314,0)</f>
        <v>0</v>
      </c>
      <c r="BH314" s="161">
        <f>IF(N314="sníž. přenesená",J314,0)</f>
        <v>0</v>
      </c>
      <c r="BI314" s="161">
        <f>IF(N314="nulová",J314,0)</f>
        <v>0</v>
      </c>
      <c r="BJ314" s="15" t="s">
        <v>71</v>
      </c>
      <c r="BK314" s="161">
        <f>ROUND(I314*H314,2)</f>
        <v>0</v>
      </c>
      <c r="BL314" s="15" t="s">
        <v>132</v>
      </c>
      <c r="BM314" s="15" t="s">
        <v>420</v>
      </c>
    </row>
    <row r="315" spans="2:51" s="11" customFormat="1" ht="12">
      <c r="B315" s="162"/>
      <c r="C315" s="163"/>
      <c r="D315" s="164"/>
      <c r="E315" s="165"/>
      <c r="F315" s="166"/>
      <c r="G315" s="163"/>
      <c r="H315" s="167"/>
      <c r="I315" s="163"/>
      <c r="J315" s="163"/>
      <c r="K315" s="163"/>
      <c r="L315" s="168"/>
      <c r="M315" s="169"/>
      <c r="N315" s="170"/>
      <c r="O315" s="170"/>
      <c r="P315" s="170"/>
      <c r="Q315" s="170"/>
      <c r="R315" s="170"/>
      <c r="S315" s="170"/>
      <c r="T315" s="171"/>
      <c r="AT315" s="172" t="s">
        <v>137</v>
      </c>
      <c r="AU315" s="172" t="s">
        <v>73</v>
      </c>
      <c r="AV315" s="11" t="s">
        <v>73</v>
      </c>
      <c r="AW315" s="11" t="s">
        <v>27</v>
      </c>
      <c r="AX315" s="11" t="s">
        <v>64</v>
      </c>
      <c r="AY315" s="172" t="s">
        <v>126</v>
      </c>
    </row>
    <row r="316" spans="2:51" s="11" customFormat="1" ht="12">
      <c r="B316" s="162"/>
      <c r="C316" s="163"/>
      <c r="D316" s="164"/>
      <c r="E316" s="165"/>
      <c r="F316" s="166"/>
      <c r="G316" s="163"/>
      <c r="H316" s="167"/>
      <c r="I316" s="163"/>
      <c r="J316" s="163"/>
      <c r="K316" s="163"/>
      <c r="L316" s="168"/>
      <c r="M316" s="169"/>
      <c r="N316" s="170"/>
      <c r="O316" s="170"/>
      <c r="P316" s="170"/>
      <c r="Q316" s="170"/>
      <c r="R316" s="170"/>
      <c r="S316" s="170"/>
      <c r="T316" s="171"/>
      <c r="AT316" s="172" t="s">
        <v>137</v>
      </c>
      <c r="AU316" s="172" t="s">
        <v>73</v>
      </c>
      <c r="AV316" s="11" t="s">
        <v>73</v>
      </c>
      <c r="AW316" s="11" t="s">
        <v>27</v>
      </c>
      <c r="AX316" s="11" t="s">
        <v>64</v>
      </c>
      <c r="AY316" s="172" t="s">
        <v>126</v>
      </c>
    </row>
    <row r="317" spans="2:51" s="12" customFormat="1" ht="12">
      <c r="B317" s="173"/>
      <c r="C317" s="174"/>
      <c r="D317" s="164"/>
      <c r="E317" s="175"/>
      <c r="F317" s="176"/>
      <c r="G317" s="174"/>
      <c r="H317" s="177"/>
      <c r="I317" s="174"/>
      <c r="J317" s="174"/>
      <c r="K317" s="174"/>
      <c r="L317" s="178"/>
      <c r="M317" s="179"/>
      <c r="N317" s="180"/>
      <c r="O317" s="180"/>
      <c r="P317" s="180"/>
      <c r="Q317" s="180"/>
      <c r="R317" s="180"/>
      <c r="S317" s="180"/>
      <c r="T317" s="181"/>
      <c r="AT317" s="182" t="s">
        <v>137</v>
      </c>
      <c r="AU317" s="182" t="s">
        <v>73</v>
      </c>
      <c r="AV317" s="12" t="s">
        <v>132</v>
      </c>
      <c r="AW317" s="12" t="s">
        <v>27</v>
      </c>
      <c r="AX317" s="12" t="s">
        <v>71</v>
      </c>
      <c r="AY317" s="182" t="s">
        <v>126</v>
      </c>
    </row>
    <row r="318" spans="2:65" s="1" customFormat="1" ht="16.5" customHeight="1">
      <c r="B318" s="29"/>
      <c r="C318" s="152"/>
      <c r="D318" s="152"/>
      <c r="E318" s="153"/>
      <c r="F318" s="154"/>
      <c r="G318" s="155"/>
      <c r="H318" s="156"/>
      <c r="I318" s="157"/>
      <c r="J318" s="157"/>
      <c r="K318" s="154"/>
      <c r="L318" s="33"/>
      <c r="M318" s="55" t="s">
        <v>1</v>
      </c>
      <c r="N318" s="158" t="s">
        <v>35</v>
      </c>
      <c r="O318" s="159">
        <v>0</v>
      </c>
      <c r="P318" s="159">
        <f>O318*H318</f>
        <v>0</v>
      </c>
      <c r="Q318" s="159">
        <v>0</v>
      </c>
      <c r="R318" s="159">
        <f>Q318*H318</f>
        <v>0</v>
      </c>
      <c r="S318" s="159">
        <v>0</v>
      </c>
      <c r="T318" s="160">
        <f>S318*H318</f>
        <v>0</v>
      </c>
      <c r="AR318" s="15" t="s">
        <v>132</v>
      </c>
      <c r="AT318" s="15" t="s">
        <v>127</v>
      </c>
      <c r="AU318" s="15" t="s">
        <v>73</v>
      </c>
      <c r="AY318" s="15" t="s">
        <v>126</v>
      </c>
      <c r="BE318" s="161">
        <f>IF(N318="základní",J318,0)</f>
        <v>0</v>
      </c>
      <c r="BF318" s="161">
        <f>IF(N318="snížená",J318,0)</f>
        <v>0</v>
      </c>
      <c r="BG318" s="161">
        <f>IF(N318="zákl. přenesená",J318,0)</f>
        <v>0</v>
      </c>
      <c r="BH318" s="161">
        <f>IF(N318="sníž. přenesená",J318,0)</f>
        <v>0</v>
      </c>
      <c r="BI318" s="161">
        <f>IF(N318="nulová",J318,0)</f>
        <v>0</v>
      </c>
      <c r="BJ318" s="15" t="s">
        <v>71</v>
      </c>
      <c r="BK318" s="161">
        <f>ROUND(I318*H318,2)</f>
        <v>0</v>
      </c>
      <c r="BL318" s="15" t="s">
        <v>132</v>
      </c>
      <c r="BM318" s="15" t="s">
        <v>421</v>
      </c>
    </row>
    <row r="319" spans="2:51" s="11" customFormat="1" ht="12">
      <c r="B319" s="162"/>
      <c r="C319" s="163"/>
      <c r="D319" s="164"/>
      <c r="E319" s="165"/>
      <c r="F319" s="166"/>
      <c r="G319" s="163"/>
      <c r="H319" s="167"/>
      <c r="I319" s="163"/>
      <c r="J319" s="163"/>
      <c r="K319" s="163"/>
      <c r="L319" s="168"/>
      <c r="M319" s="169"/>
      <c r="N319" s="170"/>
      <c r="O319" s="170"/>
      <c r="P319" s="170"/>
      <c r="Q319" s="170"/>
      <c r="R319" s="170"/>
      <c r="S319" s="170"/>
      <c r="T319" s="171"/>
      <c r="AT319" s="172" t="s">
        <v>137</v>
      </c>
      <c r="AU319" s="172" t="s">
        <v>73</v>
      </c>
      <c r="AV319" s="11" t="s">
        <v>73</v>
      </c>
      <c r="AW319" s="11" t="s">
        <v>27</v>
      </c>
      <c r="AX319" s="11" t="s">
        <v>64</v>
      </c>
      <c r="AY319" s="172" t="s">
        <v>126</v>
      </c>
    </row>
    <row r="320" spans="2:51" s="12" customFormat="1" ht="12">
      <c r="B320" s="173"/>
      <c r="C320" s="174"/>
      <c r="D320" s="164"/>
      <c r="E320" s="175"/>
      <c r="F320" s="176"/>
      <c r="G320" s="174"/>
      <c r="H320" s="177"/>
      <c r="I320" s="174"/>
      <c r="J320" s="174"/>
      <c r="K320" s="174"/>
      <c r="L320" s="178"/>
      <c r="M320" s="179"/>
      <c r="N320" s="180"/>
      <c r="O320" s="180"/>
      <c r="P320" s="180"/>
      <c r="Q320" s="180"/>
      <c r="R320" s="180"/>
      <c r="S320" s="180"/>
      <c r="T320" s="181"/>
      <c r="AT320" s="182" t="s">
        <v>137</v>
      </c>
      <c r="AU320" s="182" t="s">
        <v>73</v>
      </c>
      <c r="AV320" s="12" t="s">
        <v>132</v>
      </c>
      <c r="AW320" s="12" t="s">
        <v>27</v>
      </c>
      <c r="AX320" s="12" t="s">
        <v>71</v>
      </c>
      <c r="AY320" s="182" t="s">
        <v>126</v>
      </c>
    </row>
    <row r="321" spans="2:65" s="1" customFormat="1" ht="16.5" customHeight="1">
      <c r="B321" s="29"/>
      <c r="C321" s="152"/>
      <c r="D321" s="152"/>
      <c r="E321" s="153"/>
      <c r="F321" s="154"/>
      <c r="G321" s="155"/>
      <c r="H321" s="156"/>
      <c r="I321" s="157"/>
      <c r="J321" s="157"/>
      <c r="K321" s="154"/>
      <c r="L321" s="33"/>
      <c r="M321" s="55" t="s">
        <v>1</v>
      </c>
      <c r="N321" s="158" t="s">
        <v>35</v>
      </c>
      <c r="O321" s="159">
        <v>0</v>
      </c>
      <c r="P321" s="159">
        <f>O321*H321</f>
        <v>0</v>
      </c>
      <c r="Q321" s="159">
        <v>0</v>
      </c>
      <c r="R321" s="159">
        <f>Q321*H321</f>
        <v>0</v>
      </c>
      <c r="S321" s="159">
        <v>0</v>
      </c>
      <c r="T321" s="160">
        <f>S321*H321</f>
        <v>0</v>
      </c>
      <c r="AR321" s="15" t="s">
        <v>132</v>
      </c>
      <c r="AT321" s="15" t="s">
        <v>127</v>
      </c>
      <c r="AU321" s="15" t="s">
        <v>73</v>
      </c>
      <c r="AY321" s="15" t="s">
        <v>126</v>
      </c>
      <c r="BE321" s="161">
        <f>IF(N321="základní",J321,0)</f>
        <v>0</v>
      </c>
      <c r="BF321" s="161">
        <f>IF(N321="snížená",J321,0)</f>
        <v>0</v>
      </c>
      <c r="BG321" s="161">
        <f>IF(N321="zákl. přenesená",J321,0)</f>
        <v>0</v>
      </c>
      <c r="BH321" s="161">
        <f>IF(N321="sníž. přenesená",J321,0)</f>
        <v>0</v>
      </c>
      <c r="BI321" s="161">
        <f>IF(N321="nulová",J321,0)</f>
        <v>0</v>
      </c>
      <c r="BJ321" s="15" t="s">
        <v>71</v>
      </c>
      <c r="BK321" s="161">
        <f>ROUND(I321*H321,2)</f>
        <v>0</v>
      </c>
      <c r="BL321" s="15" t="s">
        <v>132</v>
      </c>
      <c r="BM321" s="15" t="s">
        <v>422</v>
      </c>
    </row>
    <row r="322" spans="2:51" s="11" customFormat="1" ht="12">
      <c r="B322" s="162"/>
      <c r="C322" s="163"/>
      <c r="D322" s="164"/>
      <c r="E322" s="165"/>
      <c r="F322" s="166"/>
      <c r="G322" s="163"/>
      <c r="H322" s="167"/>
      <c r="I322" s="163"/>
      <c r="J322" s="163"/>
      <c r="K322" s="163"/>
      <c r="L322" s="168"/>
      <c r="M322" s="169"/>
      <c r="N322" s="170"/>
      <c r="O322" s="170"/>
      <c r="P322" s="170"/>
      <c r="Q322" s="170"/>
      <c r="R322" s="170"/>
      <c r="S322" s="170"/>
      <c r="T322" s="171"/>
      <c r="AT322" s="172" t="s">
        <v>137</v>
      </c>
      <c r="AU322" s="172" t="s">
        <v>73</v>
      </c>
      <c r="AV322" s="11" t="s">
        <v>73</v>
      </c>
      <c r="AW322" s="11" t="s">
        <v>27</v>
      </c>
      <c r="AX322" s="11" t="s">
        <v>64</v>
      </c>
      <c r="AY322" s="172" t="s">
        <v>126</v>
      </c>
    </row>
    <row r="323" spans="2:51" s="11" customFormat="1" ht="12">
      <c r="B323" s="162"/>
      <c r="C323" s="163"/>
      <c r="D323" s="164"/>
      <c r="E323" s="165"/>
      <c r="F323" s="166"/>
      <c r="G323" s="163"/>
      <c r="H323" s="167"/>
      <c r="I323" s="163"/>
      <c r="J323" s="163"/>
      <c r="K323" s="163"/>
      <c r="L323" s="168"/>
      <c r="M323" s="169"/>
      <c r="N323" s="170"/>
      <c r="O323" s="170"/>
      <c r="P323" s="170"/>
      <c r="Q323" s="170"/>
      <c r="R323" s="170"/>
      <c r="S323" s="170"/>
      <c r="T323" s="171"/>
      <c r="AT323" s="172" t="s">
        <v>137</v>
      </c>
      <c r="AU323" s="172" t="s">
        <v>73</v>
      </c>
      <c r="AV323" s="11" t="s">
        <v>73</v>
      </c>
      <c r="AW323" s="11" t="s">
        <v>27</v>
      </c>
      <c r="AX323" s="11" t="s">
        <v>64</v>
      </c>
      <c r="AY323" s="172" t="s">
        <v>126</v>
      </c>
    </row>
    <row r="324" spans="2:51" s="12" customFormat="1" ht="12">
      <c r="B324" s="173"/>
      <c r="C324" s="174"/>
      <c r="D324" s="164"/>
      <c r="E324" s="175"/>
      <c r="F324" s="176"/>
      <c r="G324" s="174"/>
      <c r="H324" s="177"/>
      <c r="I324" s="174"/>
      <c r="J324" s="174"/>
      <c r="K324" s="174"/>
      <c r="L324" s="178"/>
      <c r="M324" s="179"/>
      <c r="N324" s="180"/>
      <c r="O324" s="180"/>
      <c r="P324" s="180"/>
      <c r="Q324" s="180"/>
      <c r="R324" s="180"/>
      <c r="S324" s="180"/>
      <c r="T324" s="181"/>
      <c r="AT324" s="182" t="s">
        <v>137</v>
      </c>
      <c r="AU324" s="182" t="s">
        <v>73</v>
      </c>
      <c r="AV324" s="12" t="s">
        <v>132</v>
      </c>
      <c r="AW324" s="12" t="s">
        <v>27</v>
      </c>
      <c r="AX324" s="12" t="s">
        <v>71</v>
      </c>
      <c r="AY324" s="182" t="s">
        <v>126</v>
      </c>
    </row>
    <row r="325" spans="2:63" s="10" customFormat="1" ht="25.95" customHeight="1">
      <c r="B325" s="139"/>
      <c r="C325" s="140"/>
      <c r="D325" s="141" t="s">
        <v>63</v>
      </c>
      <c r="E325" s="142" t="s">
        <v>423</v>
      </c>
      <c r="F325" s="142" t="s">
        <v>424</v>
      </c>
      <c r="G325" s="140"/>
      <c r="H325" s="140"/>
      <c r="I325" s="140"/>
      <c r="J325" s="143">
        <f>BK325</f>
        <v>0</v>
      </c>
      <c r="K325" s="140"/>
      <c r="L325" s="144"/>
      <c r="M325" s="145"/>
      <c r="N325" s="146"/>
      <c r="O325" s="146"/>
      <c r="P325" s="147">
        <f>SUM(P326:P331)</f>
        <v>0</v>
      </c>
      <c r="Q325" s="146"/>
      <c r="R325" s="147">
        <f>SUM(R326:R331)</f>
        <v>0</v>
      </c>
      <c r="S325" s="146"/>
      <c r="T325" s="148">
        <f>SUM(T326:T331)</f>
        <v>0</v>
      </c>
      <c r="AR325" s="149" t="s">
        <v>73</v>
      </c>
      <c r="AT325" s="150" t="s">
        <v>63</v>
      </c>
      <c r="AU325" s="150" t="s">
        <v>64</v>
      </c>
      <c r="AY325" s="149" t="s">
        <v>126</v>
      </c>
      <c r="BK325" s="151">
        <f>SUM(BK326:BK331)</f>
        <v>0</v>
      </c>
    </row>
    <row r="326" spans="2:65" s="1" customFormat="1" ht="16.5" customHeight="1">
      <c r="B326" s="29"/>
      <c r="C326" s="152" t="s">
        <v>305</v>
      </c>
      <c r="D326" s="152" t="s">
        <v>127</v>
      </c>
      <c r="E326" s="153" t="s">
        <v>425</v>
      </c>
      <c r="F326" s="154" t="s">
        <v>426</v>
      </c>
      <c r="G326" s="155" t="s">
        <v>136</v>
      </c>
      <c r="H326" s="156">
        <v>30.42</v>
      </c>
      <c r="I326" s="157"/>
      <c r="J326" s="157">
        <f>ROUND(I326*H326,2)</f>
        <v>0</v>
      </c>
      <c r="K326" s="154" t="s">
        <v>1</v>
      </c>
      <c r="L326" s="33"/>
      <c r="M326" s="55" t="s">
        <v>1</v>
      </c>
      <c r="N326" s="158" t="s">
        <v>35</v>
      </c>
      <c r="O326" s="159">
        <v>0</v>
      </c>
      <c r="P326" s="159">
        <f>O326*H326</f>
        <v>0</v>
      </c>
      <c r="Q326" s="159">
        <v>0</v>
      </c>
      <c r="R326" s="159">
        <f>Q326*H326</f>
        <v>0</v>
      </c>
      <c r="S326" s="159">
        <v>0</v>
      </c>
      <c r="T326" s="160">
        <f>S326*H326</f>
        <v>0</v>
      </c>
      <c r="AR326" s="15" t="s">
        <v>177</v>
      </c>
      <c r="AT326" s="15" t="s">
        <v>127</v>
      </c>
      <c r="AU326" s="15" t="s">
        <v>71</v>
      </c>
      <c r="AY326" s="15" t="s">
        <v>126</v>
      </c>
      <c r="BE326" s="161">
        <f>IF(N326="základní",J326,0)</f>
        <v>0</v>
      </c>
      <c r="BF326" s="161">
        <f>IF(N326="snížená",J326,0)</f>
        <v>0</v>
      </c>
      <c r="BG326" s="161">
        <f>IF(N326="zákl. přenesená",J326,0)</f>
        <v>0</v>
      </c>
      <c r="BH326" s="161">
        <f>IF(N326="sníž. přenesená",J326,0)</f>
        <v>0</v>
      </c>
      <c r="BI326" s="161">
        <f>IF(N326="nulová",J326,0)</f>
        <v>0</v>
      </c>
      <c r="BJ326" s="15" t="s">
        <v>71</v>
      </c>
      <c r="BK326" s="161">
        <f>ROUND(I326*H326,2)</f>
        <v>0</v>
      </c>
      <c r="BL326" s="15" t="s">
        <v>177</v>
      </c>
      <c r="BM326" s="15" t="s">
        <v>427</v>
      </c>
    </row>
    <row r="327" spans="2:51" s="11" customFormat="1" ht="12">
      <c r="B327" s="162"/>
      <c r="C327" s="163"/>
      <c r="D327" s="164" t="s">
        <v>137</v>
      </c>
      <c r="E327" s="165" t="s">
        <v>1</v>
      </c>
      <c r="F327" s="166" t="s">
        <v>428</v>
      </c>
      <c r="G327" s="163"/>
      <c r="H327" s="167">
        <v>30.42</v>
      </c>
      <c r="I327" s="163"/>
      <c r="J327" s="163"/>
      <c r="K327" s="163"/>
      <c r="L327" s="168"/>
      <c r="M327" s="169"/>
      <c r="N327" s="170"/>
      <c r="O327" s="170"/>
      <c r="P327" s="170"/>
      <c r="Q327" s="170"/>
      <c r="R327" s="170"/>
      <c r="S327" s="170"/>
      <c r="T327" s="171"/>
      <c r="AT327" s="172" t="s">
        <v>137</v>
      </c>
      <c r="AU327" s="172" t="s">
        <v>71</v>
      </c>
      <c r="AV327" s="11" t="s">
        <v>73</v>
      </c>
      <c r="AW327" s="11" t="s">
        <v>27</v>
      </c>
      <c r="AX327" s="11" t="s">
        <v>64</v>
      </c>
      <c r="AY327" s="172" t="s">
        <v>126</v>
      </c>
    </row>
    <row r="328" spans="2:51" s="12" customFormat="1" ht="12">
      <c r="B328" s="173"/>
      <c r="C328" s="174"/>
      <c r="D328" s="164" t="s">
        <v>137</v>
      </c>
      <c r="E328" s="175" t="s">
        <v>1</v>
      </c>
      <c r="F328" s="176" t="s">
        <v>140</v>
      </c>
      <c r="G328" s="174"/>
      <c r="H328" s="177">
        <v>30.42</v>
      </c>
      <c r="I328" s="174"/>
      <c r="J328" s="174"/>
      <c r="K328" s="174"/>
      <c r="L328" s="178"/>
      <c r="M328" s="179"/>
      <c r="N328" s="180"/>
      <c r="O328" s="180"/>
      <c r="P328" s="180"/>
      <c r="Q328" s="180"/>
      <c r="R328" s="180"/>
      <c r="S328" s="180"/>
      <c r="T328" s="181"/>
      <c r="AT328" s="182" t="s">
        <v>137</v>
      </c>
      <c r="AU328" s="182" t="s">
        <v>71</v>
      </c>
      <c r="AV328" s="12" t="s">
        <v>132</v>
      </c>
      <c r="AW328" s="12" t="s">
        <v>27</v>
      </c>
      <c r="AX328" s="12" t="s">
        <v>71</v>
      </c>
      <c r="AY328" s="182" t="s">
        <v>126</v>
      </c>
    </row>
    <row r="329" spans="2:65" s="1" customFormat="1" ht="16.5" customHeight="1">
      <c r="B329" s="29"/>
      <c r="C329" s="183" t="s">
        <v>429</v>
      </c>
      <c r="D329" s="183" t="s">
        <v>199</v>
      </c>
      <c r="E329" s="184" t="s">
        <v>430</v>
      </c>
      <c r="F329" s="185" t="s">
        <v>431</v>
      </c>
      <c r="G329" s="186" t="s">
        <v>136</v>
      </c>
      <c r="H329" s="187">
        <v>30.42</v>
      </c>
      <c r="I329" s="188"/>
      <c r="J329" s="188">
        <f>ROUND(I329*H329,2)</f>
        <v>0</v>
      </c>
      <c r="K329" s="185" t="s">
        <v>1</v>
      </c>
      <c r="L329" s="189"/>
      <c r="M329" s="190" t="s">
        <v>1</v>
      </c>
      <c r="N329" s="191" t="s">
        <v>35</v>
      </c>
      <c r="O329" s="159">
        <v>0</v>
      </c>
      <c r="P329" s="159">
        <f>O329*H329</f>
        <v>0</v>
      </c>
      <c r="Q329" s="159">
        <v>0</v>
      </c>
      <c r="R329" s="159">
        <f>Q329*H329</f>
        <v>0</v>
      </c>
      <c r="S329" s="159">
        <v>0</v>
      </c>
      <c r="T329" s="160">
        <f>S329*H329</f>
        <v>0</v>
      </c>
      <c r="AR329" s="15" t="s">
        <v>270</v>
      </c>
      <c r="AT329" s="15" t="s">
        <v>199</v>
      </c>
      <c r="AU329" s="15" t="s">
        <v>71</v>
      </c>
      <c r="AY329" s="15" t="s">
        <v>126</v>
      </c>
      <c r="BE329" s="161">
        <f>IF(N329="základní",J329,0)</f>
        <v>0</v>
      </c>
      <c r="BF329" s="161">
        <f>IF(N329="snížená",J329,0)</f>
        <v>0</v>
      </c>
      <c r="BG329" s="161">
        <f>IF(N329="zákl. přenesená",J329,0)</f>
        <v>0</v>
      </c>
      <c r="BH329" s="161">
        <f>IF(N329="sníž. přenesená",J329,0)</f>
        <v>0</v>
      </c>
      <c r="BI329" s="161">
        <f>IF(N329="nulová",J329,0)</f>
        <v>0</v>
      </c>
      <c r="BJ329" s="15" t="s">
        <v>71</v>
      </c>
      <c r="BK329" s="161">
        <f>ROUND(I329*H329,2)</f>
        <v>0</v>
      </c>
      <c r="BL329" s="15" t="s">
        <v>177</v>
      </c>
      <c r="BM329" s="15" t="s">
        <v>432</v>
      </c>
    </row>
    <row r="330" spans="2:51" s="11" customFormat="1" ht="12">
      <c r="B330" s="162"/>
      <c r="C330" s="163"/>
      <c r="D330" s="164" t="s">
        <v>137</v>
      </c>
      <c r="E330" s="165" t="s">
        <v>1</v>
      </c>
      <c r="F330" s="166" t="s">
        <v>428</v>
      </c>
      <c r="G330" s="163"/>
      <c r="H330" s="167">
        <v>30.42</v>
      </c>
      <c r="I330" s="163"/>
      <c r="J330" s="163"/>
      <c r="K330" s="163"/>
      <c r="L330" s="168"/>
      <c r="M330" s="169"/>
      <c r="N330" s="170"/>
      <c r="O330" s="170"/>
      <c r="P330" s="170"/>
      <c r="Q330" s="170"/>
      <c r="R330" s="170"/>
      <c r="S330" s="170"/>
      <c r="T330" s="171"/>
      <c r="AT330" s="172" t="s">
        <v>137</v>
      </c>
      <c r="AU330" s="172" t="s">
        <v>71</v>
      </c>
      <c r="AV330" s="11" t="s">
        <v>73</v>
      </c>
      <c r="AW330" s="11" t="s">
        <v>27</v>
      </c>
      <c r="AX330" s="11" t="s">
        <v>64</v>
      </c>
      <c r="AY330" s="172" t="s">
        <v>126</v>
      </c>
    </row>
    <row r="331" spans="2:51" s="12" customFormat="1" ht="12">
      <c r="B331" s="173"/>
      <c r="C331" s="174"/>
      <c r="D331" s="164" t="s">
        <v>137</v>
      </c>
      <c r="E331" s="175" t="s">
        <v>1</v>
      </c>
      <c r="F331" s="176" t="s">
        <v>140</v>
      </c>
      <c r="G331" s="174"/>
      <c r="H331" s="177">
        <v>30.42</v>
      </c>
      <c r="I331" s="174"/>
      <c r="J331" s="174"/>
      <c r="K331" s="174"/>
      <c r="L331" s="178"/>
      <c r="M331" s="179"/>
      <c r="N331" s="180"/>
      <c r="O331" s="180"/>
      <c r="P331" s="180"/>
      <c r="Q331" s="180"/>
      <c r="R331" s="180"/>
      <c r="S331" s="180"/>
      <c r="T331" s="181"/>
      <c r="AT331" s="182" t="s">
        <v>137</v>
      </c>
      <c r="AU331" s="182" t="s">
        <v>71</v>
      </c>
      <c r="AV331" s="12" t="s">
        <v>132</v>
      </c>
      <c r="AW331" s="12" t="s">
        <v>27</v>
      </c>
      <c r="AX331" s="12" t="s">
        <v>71</v>
      </c>
      <c r="AY331" s="182" t="s">
        <v>126</v>
      </c>
    </row>
    <row r="332" spans="2:63" s="10" customFormat="1" ht="25.95" customHeight="1">
      <c r="B332" s="139"/>
      <c r="C332" s="140"/>
      <c r="D332" s="141" t="s">
        <v>63</v>
      </c>
      <c r="E332" s="142" t="s">
        <v>433</v>
      </c>
      <c r="F332" s="142" t="s">
        <v>434</v>
      </c>
      <c r="G332" s="140"/>
      <c r="H332" s="140"/>
      <c r="I332" s="140"/>
      <c r="J332" s="143">
        <f>BK332</f>
        <v>0</v>
      </c>
      <c r="K332" s="140"/>
      <c r="L332" s="144"/>
      <c r="M332" s="145"/>
      <c r="N332" s="146"/>
      <c r="O332" s="146"/>
      <c r="P332" s="147">
        <f>SUM(P333:P362)</f>
        <v>0</v>
      </c>
      <c r="Q332" s="146"/>
      <c r="R332" s="147">
        <f>SUM(R333:R362)</f>
        <v>0</v>
      </c>
      <c r="S332" s="146"/>
      <c r="T332" s="148">
        <f>SUM(T333:T362)</f>
        <v>0</v>
      </c>
      <c r="AR332" s="149" t="s">
        <v>141</v>
      </c>
      <c r="AT332" s="150" t="s">
        <v>63</v>
      </c>
      <c r="AU332" s="150" t="s">
        <v>64</v>
      </c>
      <c r="AY332" s="149" t="s">
        <v>126</v>
      </c>
      <c r="BK332" s="151">
        <f>SUM(BK333:BK362)</f>
        <v>0</v>
      </c>
    </row>
    <row r="333" spans="2:65" s="1" customFormat="1" ht="16.5" customHeight="1">
      <c r="B333" s="29"/>
      <c r="C333" s="152" t="s">
        <v>309</v>
      </c>
      <c r="D333" s="152" t="s">
        <v>127</v>
      </c>
      <c r="E333" s="153" t="s">
        <v>435</v>
      </c>
      <c r="F333" s="154" t="s">
        <v>436</v>
      </c>
      <c r="G333" s="155" t="s">
        <v>130</v>
      </c>
      <c r="H333" s="156">
        <v>2</v>
      </c>
      <c r="I333" s="157"/>
      <c r="J333" s="157">
        <f>ROUND(I333*H333,2)</f>
        <v>0</v>
      </c>
      <c r="K333" s="154" t="s">
        <v>1</v>
      </c>
      <c r="L333" s="33"/>
      <c r="M333" s="55" t="s">
        <v>1</v>
      </c>
      <c r="N333" s="158" t="s">
        <v>35</v>
      </c>
      <c r="O333" s="159">
        <v>0</v>
      </c>
      <c r="P333" s="159">
        <f>O333*H333</f>
        <v>0</v>
      </c>
      <c r="Q333" s="159">
        <v>0</v>
      </c>
      <c r="R333" s="159">
        <f>Q333*H333</f>
        <v>0</v>
      </c>
      <c r="S333" s="159">
        <v>0</v>
      </c>
      <c r="T333" s="160">
        <f>S333*H333</f>
        <v>0</v>
      </c>
      <c r="AR333" s="15" t="s">
        <v>284</v>
      </c>
      <c r="AT333" s="15" t="s">
        <v>127</v>
      </c>
      <c r="AU333" s="15" t="s">
        <v>71</v>
      </c>
      <c r="AY333" s="15" t="s">
        <v>126</v>
      </c>
      <c r="BE333" s="161">
        <f>IF(N333="základní",J333,0)</f>
        <v>0</v>
      </c>
      <c r="BF333" s="161">
        <f>IF(N333="snížená",J333,0)</f>
        <v>0</v>
      </c>
      <c r="BG333" s="161">
        <f>IF(N333="zákl. přenesená",J333,0)</f>
        <v>0</v>
      </c>
      <c r="BH333" s="161">
        <f>IF(N333="sníž. přenesená",J333,0)</f>
        <v>0</v>
      </c>
      <c r="BI333" s="161">
        <f>IF(N333="nulová",J333,0)</f>
        <v>0</v>
      </c>
      <c r="BJ333" s="15" t="s">
        <v>71</v>
      </c>
      <c r="BK333" s="161">
        <f>ROUND(I333*H333,2)</f>
        <v>0</v>
      </c>
      <c r="BL333" s="15" t="s">
        <v>284</v>
      </c>
      <c r="BM333" s="15" t="s">
        <v>437</v>
      </c>
    </row>
    <row r="334" spans="2:51" s="11" customFormat="1" ht="12">
      <c r="B334" s="162"/>
      <c r="C334" s="163"/>
      <c r="D334" s="164" t="s">
        <v>137</v>
      </c>
      <c r="E334" s="165" t="s">
        <v>1</v>
      </c>
      <c r="F334" s="166" t="s">
        <v>73</v>
      </c>
      <c r="G334" s="163"/>
      <c r="H334" s="167">
        <v>2</v>
      </c>
      <c r="I334" s="163"/>
      <c r="J334" s="163"/>
      <c r="K334" s="163"/>
      <c r="L334" s="168"/>
      <c r="M334" s="169"/>
      <c r="N334" s="170"/>
      <c r="O334" s="170"/>
      <c r="P334" s="170"/>
      <c r="Q334" s="170"/>
      <c r="R334" s="170"/>
      <c r="S334" s="170"/>
      <c r="T334" s="171"/>
      <c r="AT334" s="172" t="s">
        <v>137</v>
      </c>
      <c r="AU334" s="172" t="s">
        <v>71</v>
      </c>
      <c r="AV334" s="11" t="s">
        <v>73</v>
      </c>
      <c r="AW334" s="11" t="s">
        <v>27</v>
      </c>
      <c r="AX334" s="11" t="s">
        <v>64</v>
      </c>
      <c r="AY334" s="172" t="s">
        <v>126</v>
      </c>
    </row>
    <row r="335" spans="2:51" s="12" customFormat="1" ht="12">
      <c r="B335" s="173"/>
      <c r="C335" s="174"/>
      <c r="D335" s="164" t="s">
        <v>137</v>
      </c>
      <c r="E335" s="175" t="s">
        <v>1</v>
      </c>
      <c r="F335" s="176" t="s">
        <v>140</v>
      </c>
      <c r="G335" s="174"/>
      <c r="H335" s="177">
        <v>2</v>
      </c>
      <c r="I335" s="174"/>
      <c r="J335" s="174"/>
      <c r="K335" s="174"/>
      <c r="L335" s="178"/>
      <c r="M335" s="179"/>
      <c r="N335" s="180"/>
      <c r="O335" s="180"/>
      <c r="P335" s="180"/>
      <c r="Q335" s="180"/>
      <c r="R335" s="180"/>
      <c r="S335" s="180"/>
      <c r="T335" s="181"/>
      <c r="AT335" s="182" t="s">
        <v>137</v>
      </c>
      <c r="AU335" s="182" t="s">
        <v>71</v>
      </c>
      <c r="AV335" s="12" t="s">
        <v>132</v>
      </c>
      <c r="AW335" s="12" t="s">
        <v>27</v>
      </c>
      <c r="AX335" s="12" t="s">
        <v>71</v>
      </c>
      <c r="AY335" s="182" t="s">
        <v>126</v>
      </c>
    </row>
    <row r="336" spans="2:65" s="1" customFormat="1" ht="16.5" customHeight="1">
      <c r="B336" s="29"/>
      <c r="C336" s="183" t="s">
        <v>438</v>
      </c>
      <c r="D336" s="183" t="s">
        <v>199</v>
      </c>
      <c r="E336" s="184" t="s">
        <v>439</v>
      </c>
      <c r="F336" s="185" t="s">
        <v>440</v>
      </c>
      <c r="G336" s="186" t="s">
        <v>130</v>
      </c>
      <c r="H336" s="187">
        <v>2</v>
      </c>
      <c r="I336" s="188"/>
      <c r="J336" s="188">
        <f>ROUND(I336*H336,2)</f>
        <v>0</v>
      </c>
      <c r="K336" s="185" t="s">
        <v>1</v>
      </c>
      <c r="L336" s="189"/>
      <c r="M336" s="190" t="s">
        <v>1</v>
      </c>
      <c r="N336" s="191" t="s">
        <v>35</v>
      </c>
      <c r="O336" s="159">
        <v>0</v>
      </c>
      <c r="P336" s="159">
        <f>O336*H336</f>
        <v>0</v>
      </c>
      <c r="Q336" s="159">
        <v>0</v>
      </c>
      <c r="R336" s="159">
        <f>Q336*H336</f>
        <v>0</v>
      </c>
      <c r="S336" s="159">
        <v>0</v>
      </c>
      <c r="T336" s="160">
        <f>S336*H336</f>
        <v>0</v>
      </c>
      <c r="AR336" s="15" t="s">
        <v>441</v>
      </c>
      <c r="AT336" s="15" t="s">
        <v>199</v>
      </c>
      <c r="AU336" s="15" t="s">
        <v>71</v>
      </c>
      <c r="AY336" s="15" t="s">
        <v>126</v>
      </c>
      <c r="BE336" s="161">
        <f>IF(N336="základní",J336,0)</f>
        <v>0</v>
      </c>
      <c r="BF336" s="161">
        <f>IF(N336="snížená",J336,0)</f>
        <v>0</v>
      </c>
      <c r="BG336" s="161">
        <f>IF(N336="zákl. přenesená",J336,0)</f>
        <v>0</v>
      </c>
      <c r="BH336" s="161">
        <f>IF(N336="sníž. přenesená",J336,0)</f>
        <v>0</v>
      </c>
      <c r="BI336" s="161">
        <f>IF(N336="nulová",J336,0)</f>
        <v>0</v>
      </c>
      <c r="BJ336" s="15" t="s">
        <v>71</v>
      </c>
      <c r="BK336" s="161">
        <f>ROUND(I336*H336,2)</f>
        <v>0</v>
      </c>
      <c r="BL336" s="15" t="s">
        <v>284</v>
      </c>
      <c r="BM336" s="15" t="s">
        <v>442</v>
      </c>
    </row>
    <row r="337" spans="2:51" s="11" customFormat="1" ht="12">
      <c r="B337" s="162"/>
      <c r="C337" s="163"/>
      <c r="D337" s="164" t="s">
        <v>137</v>
      </c>
      <c r="E337" s="165" t="s">
        <v>1</v>
      </c>
      <c r="F337" s="166" t="s">
        <v>73</v>
      </c>
      <c r="G337" s="163"/>
      <c r="H337" s="167">
        <v>2</v>
      </c>
      <c r="I337" s="163"/>
      <c r="J337" s="163"/>
      <c r="K337" s="163"/>
      <c r="L337" s="168"/>
      <c r="M337" s="169"/>
      <c r="N337" s="170"/>
      <c r="O337" s="170"/>
      <c r="P337" s="170"/>
      <c r="Q337" s="170"/>
      <c r="R337" s="170"/>
      <c r="S337" s="170"/>
      <c r="T337" s="171"/>
      <c r="AT337" s="172" t="s">
        <v>137</v>
      </c>
      <c r="AU337" s="172" t="s">
        <v>71</v>
      </c>
      <c r="AV337" s="11" t="s">
        <v>73</v>
      </c>
      <c r="AW337" s="11" t="s">
        <v>27</v>
      </c>
      <c r="AX337" s="11" t="s">
        <v>64</v>
      </c>
      <c r="AY337" s="172" t="s">
        <v>126</v>
      </c>
    </row>
    <row r="338" spans="2:51" s="12" customFormat="1" ht="12">
      <c r="B338" s="173"/>
      <c r="C338" s="174"/>
      <c r="D338" s="164" t="s">
        <v>137</v>
      </c>
      <c r="E338" s="175" t="s">
        <v>1</v>
      </c>
      <c r="F338" s="176" t="s">
        <v>140</v>
      </c>
      <c r="G338" s="174"/>
      <c r="H338" s="177">
        <v>2</v>
      </c>
      <c r="I338" s="174"/>
      <c r="J338" s="174"/>
      <c r="K338" s="174"/>
      <c r="L338" s="178"/>
      <c r="M338" s="179"/>
      <c r="N338" s="180"/>
      <c r="O338" s="180"/>
      <c r="P338" s="180"/>
      <c r="Q338" s="180"/>
      <c r="R338" s="180"/>
      <c r="S338" s="180"/>
      <c r="T338" s="181"/>
      <c r="AT338" s="182" t="s">
        <v>137</v>
      </c>
      <c r="AU338" s="182" t="s">
        <v>71</v>
      </c>
      <c r="AV338" s="12" t="s">
        <v>132</v>
      </c>
      <c r="AW338" s="12" t="s">
        <v>27</v>
      </c>
      <c r="AX338" s="12" t="s">
        <v>71</v>
      </c>
      <c r="AY338" s="182" t="s">
        <v>126</v>
      </c>
    </row>
    <row r="339" spans="2:65" s="1" customFormat="1" ht="16.5" customHeight="1">
      <c r="B339" s="29"/>
      <c r="C339" s="152" t="s">
        <v>313</v>
      </c>
      <c r="D339" s="152" t="s">
        <v>127</v>
      </c>
      <c r="E339" s="153" t="s">
        <v>443</v>
      </c>
      <c r="F339" s="154" t="s">
        <v>444</v>
      </c>
      <c r="G339" s="155" t="s">
        <v>130</v>
      </c>
      <c r="H339" s="156">
        <v>26</v>
      </c>
      <c r="I339" s="157"/>
      <c r="J339" s="157">
        <f>ROUND(I339*H339,2)</f>
        <v>0</v>
      </c>
      <c r="K339" s="154" t="s">
        <v>1</v>
      </c>
      <c r="L339" s="33"/>
      <c r="M339" s="55" t="s">
        <v>1</v>
      </c>
      <c r="N339" s="158" t="s">
        <v>35</v>
      </c>
      <c r="O339" s="159">
        <v>0</v>
      </c>
      <c r="P339" s="159">
        <f>O339*H339</f>
        <v>0</v>
      </c>
      <c r="Q339" s="159">
        <v>0</v>
      </c>
      <c r="R339" s="159">
        <f>Q339*H339</f>
        <v>0</v>
      </c>
      <c r="S339" s="159">
        <v>0</v>
      </c>
      <c r="T339" s="160">
        <f>S339*H339</f>
        <v>0</v>
      </c>
      <c r="AR339" s="15" t="s">
        <v>284</v>
      </c>
      <c r="AT339" s="15" t="s">
        <v>127</v>
      </c>
      <c r="AU339" s="15" t="s">
        <v>71</v>
      </c>
      <c r="AY339" s="15" t="s">
        <v>126</v>
      </c>
      <c r="BE339" s="161">
        <f>IF(N339="základní",J339,0)</f>
        <v>0</v>
      </c>
      <c r="BF339" s="161">
        <f>IF(N339="snížená",J339,0)</f>
        <v>0</v>
      </c>
      <c r="BG339" s="161">
        <f>IF(N339="zákl. přenesená",J339,0)</f>
        <v>0</v>
      </c>
      <c r="BH339" s="161">
        <f>IF(N339="sníž. přenesená",J339,0)</f>
        <v>0</v>
      </c>
      <c r="BI339" s="161">
        <f>IF(N339="nulová",J339,0)</f>
        <v>0</v>
      </c>
      <c r="BJ339" s="15" t="s">
        <v>71</v>
      </c>
      <c r="BK339" s="161">
        <f>ROUND(I339*H339,2)</f>
        <v>0</v>
      </c>
      <c r="BL339" s="15" t="s">
        <v>284</v>
      </c>
      <c r="BM339" s="15" t="s">
        <v>445</v>
      </c>
    </row>
    <row r="340" spans="2:51" s="11" customFormat="1" ht="12">
      <c r="B340" s="162"/>
      <c r="C340" s="163"/>
      <c r="D340" s="164" t="s">
        <v>137</v>
      </c>
      <c r="E340" s="165" t="s">
        <v>1</v>
      </c>
      <c r="F340" s="166" t="s">
        <v>202</v>
      </c>
      <c r="G340" s="163"/>
      <c r="H340" s="167">
        <v>26</v>
      </c>
      <c r="I340" s="163"/>
      <c r="J340" s="163"/>
      <c r="K340" s="163"/>
      <c r="L340" s="168"/>
      <c r="M340" s="169"/>
      <c r="N340" s="170"/>
      <c r="O340" s="170"/>
      <c r="P340" s="170"/>
      <c r="Q340" s="170"/>
      <c r="R340" s="170"/>
      <c r="S340" s="170"/>
      <c r="T340" s="171"/>
      <c r="AT340" s="172" t="s">
        <v>137</v>
      </c>
      <c r="AU340" s="172" t="s">
        <v>71</v>
      </c>
      <c r="AV340" s="11" t="s">
        <v>73</v>
      </c>
      <c r="AW340" s="11" t="s">
        <v>27</v>
      </c>
      <c r="AX340" s="11" t="s">
        <v>64</v>
      </c>
      <c r="AY340" s="172" t="s">
        <v>126</v>
      </c>
    </row>
    <row r="341" spans="2:51" s="12" customFormat="1" ht="12">
      <c r="B341" s="173"/>
      <c r="C341" s="174"/>
      <c r="D341" s="164" t="s">
        <v>137</v>
      </c>
      <c r="E341" s="175" t="s">
        <v>1</v>
      </c>
      <c r="F341" s="176" t="s">
        <v>140</v>
      </c>
      <c r="G341" s="174"/>
      <c r="H341" s="177">
        <v>26</v>
      </c>
      <c r="I341" s="174"/>
      <c r="J341" s="174"/>
      <c r="K341" s="174"/>
      <c r="L341" s="178"/>
      <c r="M341" s="179"/>
      <c r="N341" s="180"/>
      <c r="O341" s="180"/>
      <c r="P341" s="180"/>
      <c r="Q341" s="180"/>
      <c r="R341" s="180"/>
      <c r="S341" s="180"/>
      <c r="T341" s="181"/>
      <c r="AT341" s="182" t="s">
        <v>137</v>
      </c>
      <c r="AU341" s="182" t="s">
        <v>71</v>
      </c>
      <c r="AV341" s="12" t="s">
        <v>132</v>
      </c>
      <c r="AW341" s="12" t="s">
        <v>27</v>
      </c>
      <c r="AX341" s="12" t="s">
        <v>71</v>
      </c>
      <c r="AY341" s="182" t="s">
        <v>126</v>
      </c>
    </row>
    <row r="342" spans="2:65" s="1" customFormat="1" ht="16.5" customHeight="1">
      <c r="B342" s="29"/>
      <c r="C342" s="183" t="s">
        <v>446</v>
      </c>
      <c r="D342" s="183" t="s">
        <v>199</v>
      </c>
      <c r="E342" s="184" t="s">
        <v>447</v>
      </c>
      <c r="F342" s="185" t="s">
        <v>448</v>
      </c>
      <c r="G342" s="186" t="s">
        <v>130</v>
      </c>
      <c r="H342" s="187">
        <v>26</v>
      </c>
      <c r="I342" s="188"/>
      <c r="J342" s="188">
        <f>ROUND(I342*H342,2)</f>
        <v>0</v>
      </c>
      <c r="K342" s="185" t="s">
        <v>1</v>
      </c>
      <c r="L342" s="189"/>
      <c r="M342" s="190" t="s">
        <v>1</v>
      </c>
      <c r="N342" s="191" t="s">
        <v>35</v>
      </c>
      <c r="O342" s="159">
        <v>0</v>
      </c>
      <c r="P342" s="159">
        <f>O342*H342</f>
        <v>0</v>
      </c>
      <c r="Q342" s="159">
        <v>0</v>
      </c>
      <c r="R342" s="159">
        <f>Q342*H342</f>
        <v>0</v>
      </c>
      <c r="S342" s="159">
        <v>0</v>
      </c>
      <c r="T342" s="160">
        <f>S342*H342</f>
        <v>0</v>
      </c>
      <c r="AR342" s="15" t="s">
        <v>441</v>
      </c>
      <c r="AT342" s="15" t="s">
        <v>199</v>
      </c>
      <c r="AU342" s="15" t="s">
        <v>71</v>
      </c>
      <c r="AY342" s="15" t="s">
        <v>126</v>
      </c>
      <c r="BE342" s="161">
        <f>IF(N342="základní",J342,0)</f>
        <v>0</v>
      </c>
      <c r="BF342" s="161">
        <f>IF(N342="snížená",J342,0)</f>
        <v>0</v>
      </c>
      <c r="BG342" s="161">
        <f>IF(N342="zákl. přenesená",J342,0)</f>
        <v>0</v>
      </c>
      <c r="BH342" s="161">
        <f>IF(N342="sníž. přenesená",J342,0)</f>
        <v>0</v>
      </c>
      <c r="BI342" s="161">
        <f>IF(N342="nulová",J342,0)</f>
        <v>0</v>
      </c>
      <c r="BJ342" s="15" t="s">
        <v>71</v>
      </c>
      <c r="BK342" s="161">
        <f>ROUND(I342*H342,2)</f>
        <v>0</v>
      </c>
      <c r="BL342" s="15" t="s">
        <v>284</v>
      </c>
      <c r="BM342" s="15" t="s">
        <v>449</v>
      </c>
    </row>
    <row r="343" spans="2:51" s="11" customFormat="1" ht="12">
      <c r="B343" s="162"/>
      <c r="C343" s="163"/>
      <c r="D343" s="164" t="s">
        <v>137</v>
      </c>
      <c r="E343" s="165" t="s">
        <v>1</v>
      </c>
      <c r="F343" s="166" t="s">
        <v>202</v>
      </c>
      <c r="G343" s="163"/>
      <c r="H343" s="167">
        <v>26</v>
      </c>
      <c r="I343" s="163"/>
      <c r="J343" s="163"/>
      <c r="K343" s="163"/>
      <c r="L343" s="168"/>
      <c r="M343" s="169"/>
      <c r="N343" s="170"/>
      <c r="O343" s="170"/>
      <c r="P343" s="170"/>
      <c r="Q343" s="170"/>
      <c r="R343" s="170"/>
      <c r="S343" s="170"/>
      <c r="T343" s="171"/>
      <c r="AT343" s="172" t="s">
        <v>137</v>
      </c>
      <c r="AU343" s="172" t="s">
        <v>71</v>
      </c>
      <c r="AV343" s="11" t="s">
        <v>73</v>
      </c>
      <c r="AW343" s="11" t="s">
        <v>27</v>
      </c>
      <c r="AX343" s="11" t="s">
        <v>64</v>
      </c>
      <c r="AY343" s="172" t="s">
        <v>126</v>
      </c>
    </row>
    <row r="344" spans="2:51" s="12" customFormat="1" ht="12">
      <c r="B344" s="173"/>
      <c r="C344" s="174"/>
      <c r="D344" s="164" t="s">
        <v>137</v>
      </c>
      <c r="E344" s="175" t="s">
        <v>1</v>
      </c>
      <c r="F344" s="176" t="s">
        <v>140</v>
      </c>
      <c r="G344" s="174"/>
      <c r="H344" s="177">
        <v>26</v>
      </c>
      <c r="I344" s="174"/>
      <c r="J344" s="174"/>
      <c r="K344" s="174"/>
      <c r="L344" s="178"/>
      <c r="M344" s="179"/>
      <c r="N344" s="180"/>
      <c r="O344" s="180"/>
      <c r="P344" s="180"/>
      <c r="Q344" s="180"/>
      <c r="R344" s="180"/>
      <c r="S344" s="180"/>
      <c r="T344" s="181"/>
      <c r="AT344" s="182" t="s">
        <v>137</v>
      </c>
      <c r="AU344" s="182" t="s">
        <v>71</v>
      </c>
      <c r="AV344" s="12" t="s">
        <v>132</v>
      </c>
      <c r="AW344" s="12" t="s">
        <v>27</v>
      </c>
      <c r="AX344" s="12" t="s">
        <v>71</v>
      </c>
      <c r="AY344" s="182" t="s">
        <v>126</v>
      </c>
    </row>
    <row r="345" spans="2:65" s="1" customFormat="1" ht="16.5" customHeight="1">
      <c r="B345" s="29"/>
      <c r="C345" s="152" t="s">
        <v>317</v>
      </c>
      <c r="D345" s="152" t="s">
        <v>127</v>
      </c>
      <c r="E345" s="153" t="s">
        <v>450</v>
      </c>
      <c r="F345" s="154" t="s">
        <v>451</v>
      </c>
      <c r="G345" s="155" t="s">
        <v>130</v>
      </c>
      <c r="H345" s="156">
        <v>26</v>
      </c>
      <c r="I345" s="157"/>
      <c r="J345" s="157">
        <f>ROUND(I345*H345,2)</f>
        <v>0</v>
      </c>
      <c r="K345" s="154" t="s">
        <v>1</v>
      </c>
      <c r="L345" s="33"/>
      <c r="M345" s="55" t="s">
        <v>1</v>
      </c>
      <c r="N345" s="158" t="s">
        <v>35</v>
      </c>
      <c r="O345" s="159">
        <v>0</v>
      </c>
      <c r="P345" s="159">
        <f>O345*H345</f>
        <v>0</v>
      </c>
      <c r="Q345" s="159">
        <v>0</v>
      </c>
      <c r="R345" s="159">
        <f>Q345*H345</f>
        <v>0</v>
      </c>
      <c r="S345" s="159">
        <v>0</v>
      </c>
      <c r="T345" s="160">
        <f>S345*H345</f>
        <v>0</v>
      </c>
      <c r="AR345" s="15" t="s">
        <v>284</v>
      </c>
      <c r="AT345" s="15" t="s">
        <v>127</v>
      </c>
      <c r="AU345" s="15" t="s">
        <v>71</v>
      </c>
      <c r="AY345" s="15" t="s">
        <v>126</v>
      </c>
      <c r="BE345" s="161">
        <f>IF(N345="základní",J345,0)</f>
        <v>0</v>
      </c>
      <c r="BF345" s="161">
        <f>IF(N345="snížená",J345,0)</f>
        <v>0</v>
      </c>
      <c r="BG345" s="161">
        <f>IF(N345="zákl. přenesená",J345,0)</f>
        <v>0</v>
      </c>
      <c r="BH345" s="161">
        <f>IF(N345="sníž. přenesená",J345,0)</f>
        <v>0</v>
      </c>
      <c r="BI345" s="161">
        <f>IF(N345="nulová",J345,0)</f>
        <v>0</v>
      </c>
      <c r="BJ345" s="15" t="s">
        <v>71</v>
      </c>
      <c r="BK345" s="161">
        <f>ROUND(I345*H345,2)</f>
        <v>0</v>
      </c>
      <c r="BL345" s="15" t="s">
        <v>284</v>
      </c>
      <c r="BM345" s="15" t="s">
        <v>452</v>
      </c>
    </row>
    <row r="346" spans="2:51" s="11" customFormat="1" ht="12">
      <c r="B346" s="162"/>
      <c r="C346" s="163"/>
      <c r="D346" s="164" t="s">
        <v>137</v>
      </c>
      <c r="E346" s="165" t="s">
        <v>1</v>
      </c>
      <c r="F346" s="166" t="s">
        <v>202</v>
      </c>
      <c r="G346" s="163"/>
      <c r="H346" s="167">
        <v>26</v>
      </c>
      <c r="I346" s="163"/>
      <c r="J346" s="163"/>
      <c r="K346" s="163"/>
      <c r="L346" s="168"/>
      <c r="M346" s="169"/>
      <c r="N346" s="170"/>
      <c r="O346" s="170"/>
      <c r="P346" s="170"/>
      <c r="Q346" s="170"/>
      <c r="R346" s="170"/>
      <c r="S346" s="170"/>
      <c r="T346" s="171"/>
      <c r="AT346" s="172" t="s">
        <v>137</v>
      </c>
      <c r="AU346" s="172" t="s">
        <v>71</v>
      </c>
      <c r="AV346" s="11" t="s">
        <v>73</v>
      </c>
      <c r="AW346" s="11" t="s">
        <v>27</v>
      </c>
      <c r="AX346" s="11" t="s">
        <v>64</v>
      </c>
      <c r="AY346" s="172" t="s">
        <v>126</v>
      </c>
    </row>
    <row r="347" spans="2:51" s="12" customFormat="1" ht="12">
      <c r="B347" s="173"/>
      <c r="C347" s="174"/>
      <c r="D347" s="164" t="s">
        <v>137</v>
      </c>
      <c r="E347" s="175" t="s">
        <v>1</v>
      </c>
      <c r="F347" s="176" t="s">
        <v>140</v>
      </c>
      <c r="G347" s="174"/>
      <c r="H347" s="177">
        <v>26</v>
      </c>
      <c r="I347" s="174"/>
      <c r="J347" s="174"/>
      <c r="K347" s="174"/>
      <c r="L347" s="178"/>
      <c r="M347" s="179"/>
      <c r="N347" s="180"/>
      <c r="O347" s="180"/>
      <c r="P347" s="180"/>
      <c r="Q347" s="180"/>
      <c r="R347" s="180"/>
      <c r="S347" s="180"/>
      <c r="T347" s="181"/>
      <c r="AT347" s="182" t="s">
        <v>137</v>
      </c>
      <c r="AU347" s="182" t="s">
        <v>71</v>
      </c>
      <c r="AV347" s="12" t="s">
        <v>132</v>
      </c>
      <c r="AW347" s="12" t="s">
        <v>27</v>
      </c>
      <c r="AX347" s="12" t="s">
        <v>71</v>
      </c>
      <c r="AY347" s="182" t="s">
        <v>126</v>
      </c>
    </row>
    <row r="348" spans="2:65" s="1" customFormat="1" ht="16.5" customHeight="1">
      <c r="B348" s="29"/>
      <c r="C348" s="152" t="s">
        <v>453</v>
      </c>
      <c r="D348" s="152" t="s">
        <v>127</v>
      </c>
      <c r="E348" s="153" t="s">
        <v>454</v>
      </c>
      <c r="F348" s="154" t="s">
        <v>455</v>
      </c>
      <c r="G348" s="155" t="s">
        <v>130</v>
      </c>
      <c r="H348" s="156">
        <v>2</v>
      </c>
      <c r="I348" s="157"/>
      <c r="J348" s="157">
        <f>ROUND(I348*H348,2)</f>
        <v>0</v>
      </c>
      <c r="K348" s="154" t="s">
        <v>1</v>
      </c>
      <c r="L348" s="33"/>
      <c r="M348" s="55" t="s">
        <v>1</v>
      </c>
      <c r="N348" s="158" t="s">
        <v>35</v>
      </c>
      <c r="O348" s="159">
        <v>0</v>
      </c>
      <c r="P348" s="159">
        <f>O348*H348</f>
        <v>0</v>
      </c>
      <c r="Q348" s="159">
        <v>0</v>
      </c>
      <c r="R348" s="159">
        <f>Q348*H348</f>
        <v>0</v>
      </c>
      <c r="S348" s="159">
        <v>0</v>
      </c>
      <c r="T348" s="160">
        <f>S348*H348</f>
        <v>0</v>
      </c>
      <c r="AR348" s="15" t="s">
        <v>284</v>
      </c>
      <c r="AT348" s="15" t="s">
        <v>127</v>
      </c>
      <c r="AU348" s="15" t="s">
        <v>71</v>
      </c>
      <c r="AY348" s="15" t="s">
        <v>126</v>
      </c>
      <c r="BE348" s="161">
        <f>IF(N348="základní",J348,0)</f>
        <v>0</v>
      </c>
      <c r="BF348" s="161">
        <f>IF(N348="snížená",J348,0)</f>
        <v>0</v>
      </c>
      <c r="BG348" s="161">
        <f>IF(N348="zákl. přenesená",J348,0)</f>
        <v>0</v>
      </c>
      <c r="BH348" s="161">
        <f>IF(N348="sníž. přenesená",J348,0)</f>
        <v>0</v>
      </c>
      <c r="BI348" s="161">
        <f>IF(N348="nulová",J348,0)</f>
        <v>0</v>
      </c>
      <c r="BJ348" s="15" t="s">
        <v>71</v>
      </c>
      <c r="BK348" s="161">
        <f>ROUND(I348*H348,2)</f>
        <v>0</v>
      </c>
      <c r="BL348" s="15" t="s">
        <v>284</v>
      </c>
      <c r="BM348" s="15" t="s">
        <v>456</v>
      </c>
    </row>
    <row r="349" spans="2:51" s="11" customFormat="1" ht="12">
      <c r="B349" s="162"/>
      <c r="C349" s="163"/>
      <c r="D349" s="164" t="s">
        <v>137</v>
      </c>
      <c r="E349" s="165" t="s">
        <v>1</v>
      </c>
      <c r="F349" s="166" t="s">
        <v>73</v>
      </c>
      <c r="G349" s="163"/>
      <c r="H349" s="167">
        <v>2</v>
      </c>
      <c r="I349" s="163"/>
      <c r="J349" s="163"/>
      <c r="K349" s="163"/>
      <c r="L349" s="168"/>
      <c r="M349" s="169"/>
      <c r="N349" s="170"/>
      <c r="O349" s="170"/>
      <c r="P349" s="170"/>
      <c r="Q349" s="170"/>
      <c r="R349" s="170"/>
      <c r="S349" s="170"/>
      <c r="T349" s="171"/>
      <c r="AT349" s="172" t="s">
        <v>137</v>
      </c>
      <c r="AU349" s="172" t="s">
        <v>71</v>
      </c>
      <c r="AV349" s="11" t="s">
        <v>73</v>
      </c>
      <c r="AW349" s="11" t="s">
        <v>27</v>
      </c>
      <c r="AX349" s="11" t="s">
        <v>64</v>
      </c>
      <c r="AY349" s="172" t="s">
        <v>126</v>
      </c>
    </row>
    <row r="350" spans="2:51" s="12" customFormat="1" ht="12">
      <c r="B350" s="173"/>
      <c r="C350" s="174"/>
      <c r="D350" s="164" t="s">
        <v>137</v>
      </c>
      <c r="E350" s="175" t="s">
        <v>1</v>
      </c>
      <c r="F350" s="176" t="s">
        <v>140</v>
      </c>
      <c r="G350" s="174"/>
      <c r="H350" s="177">
        <v>2</v>
      </c>
      <c r="I350" s="174"/>
      <c r="J350" s="174"/>
      <c r="K350" s="174"/>
      <c r="L350" s="178"/>
      <c r="M350" s="179"/>
      <c r="N350" s="180"/>
      <c r="O350" s="180"/>
      <c r="P350" s="180"/>
      <c r="Q350" s="180"/>
      <c r="R350" s="180"/>
      <c r="S350" s="180"/>
      <c r="T350" s="181"/>
      <c r="AT350" s="182" t="s">
        <v>137</v>
      </c>
      <c r="AU350" s="182" t="s">
        <v>71</v>
      </c>
      <c r="AV350" s="12" t="s">
        <v>132</v>
      </c>
      <c r="AW350" s="12" t="s">
        <v>27</v>
      </c>
      <c r="AX350" s="12" t="s">
        <v>71</v>
      </c>
      <c r="AY350" s="182" t="s">
        <v>126</v>
      </c>
    </row>
    <row r="351" spans="2:65" s="1" customFormat="1" ht="16.5" customHeight="1">
      <c r="B351" s="29"/>
      <c r="C351" s="152" t="s">
        <v>320</v>
      </c>
      <c r="D351" s="152" t="s">
        <v>127</v>
      </c>
      <c r="E351" s="153" t="s">
        <v>457</v>
      </c>
      <c r="F351" s="154" t="s">
        <v>458</v>
      </c>
      <c r="G351" s="155" t="s">
        <v>225</v>
      </c>
      <c r="H351" s="156">
        <v>26</v>
      </c>
      <c r="I351" s="157"/>
      <c r="J351" s="157">
        <f>ROUND(I351*H351,2)</f>
        <v>0</v>
      </c>
      <c r="K351" s="154" t="s">
        <v>1</v>
      </c>
      <c r="L351" s="33"/>
      <c r="M351" s="55" t="s">
        <v>1</v>
      </c>
      <c r="N351" s="158" t="s">
        <v>35</v>
      </c>
      <c r="O351" s="159">
        <v>0</v>
      </c>
      <c r="P351" s="159">
        <f>O351*H351</f>
        <v>0</v>
      </c>
      <c r="Q351" s="159">
        <v>0</v>
      </c>
      <c r="R351" s="159">
        <f>Q351*H351</f>
        <v>0</v>
      </c>
      <c r="S351" s="159">
        <v>0</v>
      </c>
      <c r="T351" s="160">
        <f>S351*H351</f>
        <v>0</v>
      </c>
      <c r="AR351" s="15" t="s">
        <v>284</v>
      </c>
      <c r="AT351" s="15" t="s">
        <v>127</v>
      </c>
      <c r="AU351" s="15" t="s">
        <v>71</v>
      </c>
      <c r="AY351" s="15" t="s">
        <v>126</v>
      </c>
      <c r="BE351" s="161">
        <f>IF(N351="základní",J351,0)</f>
        <v>0</v>
      </c>
      <c r="BF351" s="161">
        <f>IF(N351="snížená",J351,0)</f>
        <v>0</v>
      </c>
      <c r="BG351" s="161">
        <f>IF(N351="zákl. přenesená",J351,0)</f>
        <v>0</v>
      </c>
      <c r="BH351" s="161">
        <f>IF(N351="sníž. přenesená",J351,0)</f>
        <v>0</v>
      </c>
      <c r="BI351" s="161">
        <f>IF(N351="nulová",J351,0)</f>
        <v>0</v>
      </c>
      <c r="BJ351" s="15" t="s">
        <v>71</v>
      </c>
      <c r="BK351" s="161">
        <f>ROUND(I351*H351,2)</f>
        <v>0</v>
      </c>
      <c r="BL351" s="15" t="s">
        <v>284</v>
      </c>
      <c r="BM351" s="15" t="s">
        <v>459</v>
      </c>
    </row>
    <row r="352" spans="2:51" s="11" customFormat="1" ht="12">
      <c r="B352" s="162"/>
      <c r="C352" s="163"/>
      <c r="D352" s="164" t="s">
        <v>137</v>
      </c>
      <c r="E352" s="165" t="s">
        <v>1</v>
      </c>
      <c r="F352" s="166" t="s">
        <v>202</v>
      </c>
      <c r="G352" s="163"/>
      <c r="H352" s="167">
        <v>26</v>
      </c>
      <c r="I352" s="163"/>
      <c r="J352" s="163"/>
      <c r="K352" s="163"/>
      <c r="L352" s="168"/>
      <c r="M352" s="169"/>
      <c r="N352" s="170"/>
      <c r="O352" s="170"/>
      <c r="P352" s="170"/>
      <c r="Q352" s="170"/>
      <c r="R352" s="170"/>
      <c r="S352" s="170"/>
      <c r="T352" s="171"/>
      <c r="AT352" s="172" t="s">
        <v>137</v>
      </c>
      <c r="AU352" s="172" t="s">
        <v>71</v>
      </c>
      <c r="AV352" s="11" t="s">
        <v>73</v>
      </c>
      <c r="AW352" s="11" t="s">
        <v>27</v>
      </c>
      <c r="AX352" s="11" t="s">
        <v>64</v>
      </c>
      <c r="AY352" s="172" t="s">
        <v>126</v>
      </c>
    </row>
    <row r="353" spans="2:51" s="12" customFormat="1" ht="12">
      <c r="B353" s="173"/>
      <c r="C353" s="174"/>
      <c r="D353" s="164" t="s">
        <v>137</v>
      </c>
      <c r="E353" s="175" t="s">
        <v>1</v>
      </c>
      <c r="F353" s="176" t="s">
        <v>140</v>
      </c>
      <c r="G353" s="174"/>
      <c r="H353" s="177">
        <v>26</v>
      </c>
      <c r="I353" s="174"/>
      <c r="J353" s="174"/>
      <c r="K353" s="174"/>
      <c r="L353" s="178"/>
      <c r="M353" s="179"/>
      <c r="N353" s="180"/>
      <c r="O353" s="180"/>
      <c r="P353" s="180"/>
      <c r="Q353" s="180"/>
      <c r="R353" s="180"/>
      <c r="S353" s="180"/>
      <c r="T353" s="181"/>
      <c r="AT353" s="182" t="s">
        <v>137</v>
      </c>
      <c r="AU353" s="182" t="s">
        <v>71</v>
      </c>
      <c r="AV353" s="12" t="s">
        <v>132</v>
      </c>
      <c r="AW353" s="12" t="s">
        <v>27</v>
      </c>
      <c r="AX353" s="12" t="s">
        <v>71</v>
      </c>
      <c r="AY353" s="182" t="s">
        <v>126</v>
      </c>
    </row>
    <row r="354" spans="2:65" s="1" customFormat="1" ht="16.5" customHeight="1">
      <c r="B354" s="29"/>
      <c r="C354" s="183" t="s">
        <v>460</v>
      </c>
      <c r="D354" s="183" t="s">
        <v>199</v>
      </c>
      <c r="E354" s="184" t="s">
        <v>461</v>
      </c>
      <c r="F354" s="185" t="s">
        <v>462</v>
      </c>
      <c r="G354" s="186" t="s">
        <v>225</v>
      </c>
      <c r="H354" s="187">
        <v>26</v>
      </c>
      <c r="I354" s="188"/>
      <c r="J354" s="188">
        <f>ROUND(I354*H354,2)</f>
        <v>0</v>
      </c>
      <c r="K354" s="185" t="s">
        <v>1</v>
      </c>
      <c r="L354" s="189"/>
      <c r="M354" s="190" t="s">
        <v>1</v>
      </c>
      <c r="N354" s="191" t="s">
        <v>35</v>
      </c>
      <c r="O354" s="159">
        <v>0</v>
      </c>
      <c r="P354" s="159">
        <f>O354*H354</f>
        <v>0</v>
      </c>
      <c r="Q354" s="159">
        <v>0</v>
      </c>
      <c r="R354" s="159">
        <f>Q354*H354</f>
        <v>0</v>
      </c>
      <c r="S354" s="159">
        <v>0</v>
      </c>
      <c r="T354" s="160">
        <f>S354*H354</f>
        <v>0</v>
      </c>
      <c r="AR354" s="15" t="s">
        <v>441</v>
      </c>
      <c r="AT354" s="15" t="s">
        <v>199</v>
      </c>
      <c r="AU354" s="15" t="s">
        <v>71</v>
      </c>
      <c r="AY354" s="15" t="s">
        <v>126</v>
      </c>
      <c r="BE354" s="161">
        <f>IF(N354="základní",J354,0)</f>
        <v>0</v>
      </c>
      <c r="BF354" s="161">
        <f>IF(N354="snížená",J354,0)</f>
        <v>0</v>
      </c>
      <c r="BG354" s="161">
        <f>IF(N354="zákl. přenesená",J354,0)</f>
        <v>0</v>
      </c>
      <c r="BH354" s="161">
        <f>IF(N354="sníž. přenesená",J354,0)</f>
        <v>0</v>
      </c>
      <c r="BI354" s="161">
        <f>IF(N354="nulová",J354,0)</f>
        <v>0</v>
      </c>
      <c r="BJ354" s="15" t="s">
        <v>71</v>
      </c>
      <c r="BK354" s="161">
        <f>ROUND(I354*H354,2)</f>
        <v>0</v>
      </c>
      <c r="BL354" s="15" t="s">
        <v>284</v>
      </c>
      <c r="BM354" s="15" t="s">
        <v>463</v>
      </c>
    </row>
    <row r="355" spans="2:51" s="11" customFormat="1" ht="12">
      <c r="B355" s="162"/>
      <c r="C355" s="163"/>
      <c r="D355" s="164" t="s">
        <v>137</v>
      </c>
      <c r="E355" s="165" t="s">
        <v>1</v>
      </c>
      <c r="F355" s="166" t="s">
        <v>202</v>
      </c>
      <c r="G355" s="163"/>
      <c r="H355" s="167">
        <v>26</v>
      </c>
      <c r="I355" s="163"/>
      <c r="J355" s="163"/>
      <c r="K355" s="163"/>
      <c r="L355" s="168"/>
      <c r="M355" s="169"/>
      <c r="N355" s="170"/>
      <c r="O355" s="170"/>
      <c r="P355" s="170"/>
      <c r="Q355" s="170"/>
      <c r="R355" s="170"/>
      <c r="S355" s="170"/>
      <c r="T355" s="171"/>
      <c r="AT355" s="172" t="s">
        <v>137</v>
      </c>
      <c r="AU355" s="172" t="s">
        <v>71</v>
      </c>
      <c r="AV355" s="11" t="s">
        <v>73</v>
      </c>
      <c r="AW355" s="11" t="s">
        <v>27</v>
      </c>
      <c r="AX355" s="11" t="s">
        <v>64</v>
      </c>
      <c r="AY355" s="172" t="s">
        <v>126</v>
      </c>
    </row>
    <row r="356" spans="2:51" s="12" customFormat="1" ht="12">
      <c r="B356" s="173"/>
      <c r="C356" s="174"/>
      <c r="D356" s="164" t="s">
        <v>137</v>
      </c>
      <c r="E356" s="175" t="s">
        <v>1</v>
      </c>
      <c r="F356" s="176" t="s">
        <v>140</v>
      </c>
      <c r="G356" s="174"/>
      <c r="H356" s="177">
        <v>26</v>
      </c>
      <c r="I356" s="174"/>
      <c r="J356" s="174"/>
      <c r="K356" s="174"/>
      <c r="L356" s="178"/>
      <c r="M356" s="179"/>
      <c r="N356" s="180"/>
      <c r="O356" s="180"/>
      <c r="P356" s="180"/>
      <c r="Q356" s="180"/>
      <c r="R356" s="180"/>
      <c r="S356" s="180"/>
      <c r="T356" s="181"/>
      <c r="AT356" s="182" t="s">
        <v>137</v>
      </c>
      <c r="AU356" s="182" t="s">
        <v>71</v>
      </c>
      <c r="AV356" s="12" t="s">
        <v>132</v>
      </c>
      <c r="AW356" s="12" t="s">
        <v>27</v>
      </c>
      <c r="AX356" s="12" t="s">
        <v>71</v>
      </c>
      <c r="AY356" s="182" t="s">
        <v>126</v>
      </c>
    </row>
    <row r="357" spans="2:65" s="1" customFormat="1" ht="16.5" customHeight="1">
      <c r="B357" s="29"/>
      <c r="C357" s="152" t="s">
        <v>324</v>
      </c>
      <c r="D357" s="152" t="s">
        <v>127</v>
      </c>
      <c r="E357" s="153" t="s">
        <v>464</v>
      </c>
      <c r="F357" s="154" t="s">
        <v>465</v>
      </c>
      <c r="G357" s="155" t="s">
        <v>225</v>
      </c>
      <c r="H357" s="156">
        <v>2</v>
      </c>
      <c r="I357" s="157"/>
      <c r="J357" s="157">
        <f>ROUND(I357*H357,2)</f>
        <v>0</v>
      </c>
      <c r="K357" s="154" t="s">
        <v>1</v>
      </c>
      <c r="L357" s="33"/>
      <c r="M357" s="55" t="s">
        <v>1</v>
      </c>
      <c r="N357" s="158" t="s">
        <v>35</v>
      </c>
      <c r="O357" s="159">
        <v>0</v>
      </c>
      <c r="P357" s="159">
        <f>O357*H357</f>
        <v>0</v>
      </c>
      <c r="Q357" s="159">
        <v>0</v>
      </c>
      <c r="R357" s="159">
        <f>Q357*H357</f>
        <v>0</v>
      </c>
      <c r="S357" s="159">
        <v>0</v>
      </c>
      <c r="T357" s="160">
        <f>S357*H357</f>
        <v>0</v>
      </c>
      <c r="AR357" s="15" t="s">
        <v>284</v>
      </c>
      <c r="AT357" s="15" t="s">
        <v>127</v>
      </c>
      <c r="AU357" s="15" t="s">
        <v>71</v>
      </c>
      <c r="AY357" s="15" t="s">
        <v>126</v>
      </c>
      <c r="BE357" s="161">
        <f>IF(N357="základní",J357,0)</f>
        <v>0</v>
      </c>
      <c r="BF357" s="161">
        <f>IF(N357="snížená",J357,0)</f>
        <v>0</v>
      </c>
      <c r="BG357" s="161">
        <f>IF(N357="zákl. přenesená",J357,0)</f>
        <v>0</v>
      </c>
      <c r="BH357" s="161">
        <f>IF(N357="sníž. přenesená",J357,0)</f>
        <v>0</v>
      </c>
      <c r="BI357" s="161">
        <f>IF(N357="nulová",J357,0)</f>
        <v>0</v>
      </c>
      <c r="BJ357" s="15" t="s">
        <v>71</v>
      </c>
      <c r="BK357" s="161">
        <f>ROUND(I357*H357,2)</f>
        <v>0</v>
      </c>
      <c r="BL357" s="15" t="s">
        <v>284</v>
      </c>
      <c r="BM357" s="15" t="s">
        <v>466</v>
      </c>
    </row>
    <row r="358" spans="2:51" s="11" customFormat="1" ht="12">
      <c r="B358" s="162"/>
      <c r="C358" s="163"/>
      <c r="D358" s="164" t="s">
        <v>137</v>
      </c>
      <c r="E358" s="165" t="s">
        <v>1</v>
      </c>
      <c r="F358" s="166" t="s">
        <v>73</v>
      </c>
      <c r="G358" s="163"/>
      <c r="H358" s="167">
        <v>2</v>
      </c>
      <c r="I358" s="163"/>
      <c r="J358" s="163"/>
      <c r="K358" s="163"/>
      <c r="L358" s="168"/>
      <c r="M358" s="169"/>
      <c r="N358" s="170"/>
      <c r="O358" s="170"/>
      <c r="P358" s="170"/>
      <c r="Q358" s="170"/>
      <c r="R358" s="170"/>
      <c r="S358" s="170"/>
      <c r="T358" s="171"/>
      <c r="AT358" s="172" t="s">
        <v>137</v>
      </c>
      <c r="AU358" s="172" t="s">
        <v>71</v>
      </c>
      <c r="AV358" s="11" t="s">
        <v>73</v>
      </c>
      <c r="AW358" s="11" t="s">
        <v>27</v>
      </c>
      <c r="AX358" s="11" t="s">
        <v>64</v>
      </c>
      <c r="AY358" s="172" t="s">
        <v>126</v>
      </c>
    </row>
    <row r="359" spans="2:51" s="12" customFormat="1" ht="12">
      <c r="B359" s="173"/>
      <c r="C359" s="174"/>
      <c r="D359" s="164" t="s">
        <v>137</v>
      </c>
      <c r="E359" s="175" t="s">
        <v>1</v>
      </c>
      <c r="F359" s="176" t="s">
        <v>140</v>
      </c>
      <c r="G359" s="174"/>
      <c r="H359" s="177">
        <v>2</v>
      </c>
      <c r="I359" s="174"/>
      <c r="J359" s="174"/>
      <c r="K359" s="174"/>
      <c r="L359" s="178"/>
      <c r="M359" s="179"/>
      <c r="N359" s="180"/>
      <c r="O359" s="180"/>
      <c r="P359" s="180"/>
      <c r="Q359" s="180"/>
      <c r="R359" s="180"/>
      <c r="S359" s="180"/>
      <c r="T359" s="181"/>
      <c r="AT359" s="182" t="s">
        <v>137</v>
      </c>
      <c r="AU359" s="182" t="s">
        <v>71</v>
      </c>
      <c r="AV359" s="12" t="s">
        <v>132</v>
      </c>
      <c r="AW359" s="12" t="s">
        <v>27</v>
      </c>
      <c r="AX359" s="12" t="s">
        <v>71</v>
      </c>
      <c r="AY359" s="182" t="s">
        <v>126</v>
      </c>
    </row>
    <row r="360" spans="2:65" s="1" customFormat="1" ht="16.5" customHeight="1">
      <c r="B360" s="29"/>
      <c r="C360" s="183" t="s">
        <v>467</v>
      </c>
      <c r="D360" s="183" t="s">
        <v>199</v>
      </c>
      <c r="E360" s="184" t="s">
        <v>468</v>
      </c>
      <c r="F360" s="185" t="s">
        <v>469</v>
      </c>
      <c r="G360" s="186" t="s">
        <v>225</v>
      </c>
      <c r="H360" s="187">
        <v>2</v>
      </c>
      <c r="I360" s="188"/>
      <c r="J360" s="188">
        <f>ROUND(I360*H360,2)</f>
        <v>0</v>
      </c>
      <c r="K360" s="185" t="s">
        <v>1</v>
      </c>
      <c r="L360" s="189"/>
      <c r="M360" s="190" t="s">
        <v>1</v>
      </c>
      <c r="N360" s="191" t="s">
        <v>35</v>
      </c>
      <c r="O360" s="159">
        <v>0</v>
      </c>
      <c r="P360" s="159">
        <f>O360*H360</f>
        <v>0</v>
      </c>
      <c r="Q360" s="159">
        <v>0</v>
      </c>
      <c r="R360" s="159">
        <f>Q360*H360</f>
        <v>0</v>
      </c>
      <c r="S360" s="159">
        <v>0</v>
      </c>
      <c r="T360" s="160">
        <f>S360*H360</f>
        <v>0</v>
      </c>
      <c r="AR360" s="15" t="s">
        <v>441</v>
      </c>
      <c r="AT360" s="15" t="s">
        <v>199</v>
      </c>
      <c r="AU360" s="15" t="s">
        <v>71</v>
      </c>
      <c r="AY360" s="15" t="s">
        <v>126</v>
      </c>
      <c r="BE360" s="161">
        <f>IF(N360="základní",J360,0)</f>
        <v>0</v>
      </c>
      <c r="BF360" s="161">
        <f>IF(N360="snížená",J360,0)</f>
        <v>0</v>
      </c>
      <c r="BG360" s="161">
        <f>IF(N360="zákl. přenesená",J360,0)</f>
        <v>0</v>
      </c>
      <c r="BH360" s="161">
        <f>IF(N360="sníž. přenesená",J360,0)</f>
        <v>0</v>
      </c>
      <c r="BI360" s="161">
        <f>IF(N360="nulová",J360,0)</f>
        <v>0</v>
      </c>
      <c r="BJ360" s="15" t="s">
        <v>71</v>
      </c>
      <c r="BK360" s="161">
        <f>ROUND(I360*H360,2)</f>
        <v>0</v>
      </c>
      <c r="BL360" s="15" t="s">
        <v>284</v>
      </c>
      <c r="BM360" s="15" t="s">
        <v>470</v>
      </c>
    </row>
    <row r="361" spans="2:51" s="11" customFormat="1" ht="12">
      <c r="B361" s="162"/>
      <c r="C361" s="163"/>
      <c r="D361" s="164" t="s">
        <v>137</v>
      </c>
      <c r="E361" s="165" t="s">
        <v>1</v>
      </c>
      <c r="F361" s="166" t="s">
        <v>73</v>
      </c>
      <c r="G361" s="163"/>
      <c r="H361" s="167">
        <v>2</v>
      </c>
      <c r="I361" s="163"/>
      <c r="J361" s="163"/>
      <c r="K361" s="163"/>
      <c r="L361" s="168"/>
      <c r="M361" s="169"/>
      <c r="N361" s="170"/>
      <c r="O361" s="170"/>
      <c r="P361" s="170"/>
      <c r="Q361" s="170"/>
      <c r="R361" s="170"/>
      <c r="S361" s="170"/>
      <c r="T361" s="171"/>
      <c r="AT361" s="172" t="s">
        <v>137</v>
      </c>
      <c r="AU361" s="172" t="s">
        <v>71</v>
      </c>
      <c r="AV361" s="11" t="s">
        <v>73</v>
      </c>
      <c r="AW361" s="11" t="s">
        <v>27</v>
      </c>
      <c r="AX361" s="11" t="s">
        <v>64</v>
      </c>
      <c r="AY361" s="172" t="s">
        <v>126</v>
      </c>
    </row>
    <row r="362" spans="2:51" s="12" customFormat="1" ht="12">
      <c r="B362" s="173"/>
      <c r="C362" s="174"/>
      <c r="D362" s="164" t="s">
        <v>137</v>
      </c>
      <c r="E362" s="175" t="s">
        <v>1</v>
      </c>
      <c r="F362" s="176" t="s">
        <v>140</v>
      </c>
      <c r="G362" s="174"/>
      <c r="H362" s="177">
        <v>2</v>
      </c>
      <c r="I362" s="174"/>
      <c r="J362" s="174"/>
      <c r="K362" s="174"/>
      <c r="L362" s="178"/>
      <c r="M362" s="179"/>
      <c r="N362" s="180"/>
      <c r="O362" s="180"/>
      <c r="P362" s="180"/>
      <c r="Q362" s="180"/>
      <c r="R362" s="180"/>
      <c r="S362" s="180"/>
      <c r="T362" s="181"/>
      <c r="AT362" s="182" t="s">
        <v>137</v>
      </c>
      <c r="AU362" s="182" t="s">
        <v>71</v>
      </c>
      <c r="AV362" s="12" t="s">
        <v>132</v>
      </c>
      <c r="AW362" s="12" t="s">
        <v>27</v>
      </c>
      <c r="AX362" s="12" t="s">
        <v>71</v>
      </c>
      <c r="AY362" s="182" t="s">
        <v>126</v>
      </c>
    </row>
    <row r="363" spans="2:63" s="10" customFormat="1" ht="25.95" customHeight="1">
      <c r="B363" s="139"/>
      <c r="C363" s="140"/>
      <c r="D363" s="141" t="s">
        <v>63</v>
      </c>
      <c r="E363" s="142" t="s">
        <v>199</v>
      </c>
      <c r="F363" s="142" t="s">
        <v>471</v>
      </c>
      <c r="G363" s="140"/>
      <c r="H363" s="140"/>
      <c r="I363" s="140"/>
      <c r="J363" s="143">
        <f>BK363</f>
        <v>0</v>
      </c>
      <c r="K363" s="140"/>
      <c r="L363" s="144"/>
      <c r="M363" s="145"/>
      <c r="N363" s="146"/>
      <c r="O363" s="146"/>
      <c r="P363" s="147">
        <f>P364</f>
        <v>7.284</v>
      </c>
      <c r="Q363" s="146"/>
      <c r="R363" s="147">
        <f>R364</f>
        <v>0</v>
      </c>
      <c r="S363" s="146"/>
      <c r="T363" s="148">
        <f>T364</f>
        <v>0</v>
      </c>
      <c r="AR363" s="149" t="s">
        <v>141</v>
      </c>
      <c r="AT363" s="150" t="s">
        <v>63</v>
      </c>
      <c r="AU363" s="150" t="s">
        <v>64</v>
      </c>
      <c r="AY363" s="149" t="s">
        <v>126</v>
      </c>
      <c r="BK363" s="151">
        <f>BK364</f>
        <v>0</v>
      </c>
    </row>
    <row r="364" spans="2:63" s="10" customFormat="1" ht="22.95" customHeight="1">
      <c r="B364" s="139"/>
      <c r="C364" s="140"/>
      <c r="D364" s="141" t="s">
        <v>63</v>
      </c>
      <c r="E364" s="192" t="s">
        <v>472</v>
      </c>
      <c r="F364" s="192" t="s">
        <v>473</v>
      </c>
      <c r="G364" s="140"/>
      <c r="H364" s="140"/>
      <c r="I364" s="140"/>
      <c r="J364" s="193">
        <f>BK364</f>
        <v>0</v>
      </c>
      <c r="K364" s="140"/>
      <c r="L364" s="144"/>
      <c r="M364" s="145"/>
      <c r="N364" s="146"/>
      <c r="O364" s="146"/>
      <c r="P364" s="147">
        <f>P365</f>
        <v>7.284</v>
      </c>
      <c r="Q364" s="146"/>
      <c r="R364" s="147">
        <f>R365</f>
        <v>0</v>
      </c>
      <c r="S364" s="146"/>
      <c r="T364" s="148">
        <f>T365</f>
        <v>0</v>
      </c>
      <c r="AR364" s="149" t="s">
        <v>141</v>
      </c>
      <c r="AT364" s="150" t="s">
        <v>63</v>
      </c>
      <c r="AU364" s="150" t="s">
        <v>71</v>
      </c>
      <c r="AY364" s="149" t="s">
        <v>126</v>
      </c>
      <c r="BK364" s="151">
        <f>BK365</f>
        <v>0</v>
      </c>
    </row>
    <row r="365" spans="2:65" s="1" customFormat="1" ht="22.5" customHeight="1">
      <c r="B365" s="29"/>
      <c r="C365" s="214" t="s">
        <v>327</v>
      </c>
      <c r="D365" s="152" t="s">
        <v>127</v>
      </c>
      <c r="E365" s="153" t="s">
        <v>474</v>
      </c>
      <c r="F365" s="154" t="s">
        <v>357</v>
      </c>
      <c r="G365" s="155" t="s">
        <v>130</v>
      </c>
      <c r="H365" s="218">
        <v>12</v>
      </c>
      <c r="I365" s="219"/>
      <c r="J365" s="157">
        <f>ROUND(I365*H365,2)</f>
        <v>0</v>
      </c>
      <c r="K365" s="154" t="s">
        <v>131</v>
      </c>
      <c r="L365" s="33"/>
      <c r="M365" s="55" t="s">
        <v>1</v>
      </c>
      <c r="N365" s="158" t="s">
        <v>35</v>
      </c>
      <c r="O365" s="159">
        <v>0.607</v>
      </c>
      <c r="P365" s="159">
        <f>O365*H365</f>
        <v>7.284</v>
      </c>
      <c r="Q365" s="159">
        <v>0</v>
      </c>
      <c r="R365" s="159">
        <f>Q365*H365</f>
        <v>0</v>
      </c>
      <c r="S365" s="159">
        <v>0</v>
      </c>
      <c r="T365" s="160">
        <f>S365*H365</f>
        <v>0</v>
      </c>
      <c r="AR365" s="15" t="s">
        <v>284</v>
      </c>
      <c r="AT365" s="15" t="s">
        <v>127</v>
      </c>
      <c r="AU365" s="15" t="s">
        <v>73</v>
      </c>
      <c r="AY365" s="15" t="s">
        <v>126</v>
      </c>
      <c r="BE365" s="161">
        <f>IF(N365="základní",J365,0)</f>
        <v>0</v>
      </c>
      <c r="BF365" s="161">
        <f>IF(N365="snížená",J365,0)</f>
        <v>0</v>
      </c>
      <c r="BG365" s="161">
        <f>IF(N365="zákl. přenesená",J365,0)</f>
        <v>0</v>
      </c>
      <c r="BH365" s="161">
        <f>IF(N365="sníž. přenesená",J365,0)</f>
        <v>0</v>
      </c>
      <c r="BI365" s="161">
        <f>IF(N365="nulová",J365,0)</f>
        <v>0</v>
      </c>
      <c r="BJ365" s="15" t="s">
        <v>71</v>
      </c>
      <c r="BK365" s="161">
        <f>ROUND(I365*H365,2)</f>
        <v>0</v>
      </c>
      <c r="BL365" s="15" t="s">
        <v>284</v>
      </c>
      <c r="BM365" s="15" t="s">
        <v>475</v>
      </c>
    </row>
    <row r="366" spans="2:63" s="10" customFormat="1" ht="25.95" customHeight="1">
      <c r="B366" s="139"/>
      <c r="C366" s="215"/>
      <c r="D366" s="141" t="s">
        <v>63</v>
      </c>
      <c r="E366" s="142" t="s">
        <v>476</v>
      </c>
      <c r="F366" s="142" t="s">
        <v>477</v>
      </c>
      <c r="G366" s="140"/>
      <c r="H366" s="215"/>
      <c r="I366" s="215"/>
      <c r="J366" s="143">
        <f>BK366</f>
        <v>0</v>
      </c>
      <c r="K366" s="140"/>
      <c r="L366" s="144"/>
      <c r="M366" s="145"/>
      <c r="N366" s="146"/>
      <c r="O366" s="146"/>
      <c r="P366" s="147">
        <f>SUM(P367:P369)</f>
        <v>0</v>
      </c>
      <c r="Q366" s="146"/>
      <c r="R366" s="147">
        <f>SUM(R367:R369)</f>
        <v>0</v>
      </c>
      <c r="S366" s="146"/>
      <c r="T366" s="148">
        <f>SUM(T367:T369)</f>
        <v>0</v>
      </c>
      <c r="AR366" s="149" t="s">
        <v>150</v>
      </c>
      <c r="AT366" s="150" t="s">
        <v>63</v>
      </c>
      <c r="AU366" s="150" t="s">
        <v>64</v>
      </c>
      <c r="AY366" s="149" t="s">
        <v>126</v>
      </c>
      <c r="BK366" s="151">
        <f>SUM(BK367:BK369)</f>
        <v>0</v>
      </c>
    </row>
    <row r="367" spans="2:65" s="1" customFormat="1" ht="16.5" customHeight="1">
      <c r="B367" s="29"/>
      <c r="C367" s="214" t="s">
        <v>478</v>
      </c>
      <c r="D367" s="152" t="s">
        <v>127</v>
      </c>
      <c r="E367" s="153" t="s">
        <v>479</v>
      </c>
      <c r="F367" s="154" t="s">
        <v>480</v>
      </c>
      <c r="G367" s="155" t="s">
        <v>481</v>
      </c>
      <c r="H367" s="218">
        <v>20</v>
      </c>
      <c r="I367" s="219"/>
      <c r="J367" s="157">
        <f>ROUND(I367*H367,2)</f>
        <v>0</v>
      </c>
      <c r="K367" s="154" t="s">
        <v>1</v>
      </c>
      <c r="L367" s="33"/>
      <c r="M367" s="55" t="s">
        <v>1</v>
      </c>
      <c r="N367" s="158" t="s">
        <v>35</v>
      </c>
      <c r="O367" s="159">
        <v>0</v>
      </c>
      <c r="P367" s="159">
        <f>O367*H367</f>
        <v>0</v>
      </c>
      <c r="Q367" s="159">
        <v>0</v>
      </c>
      <c r="R367" s="159">
        <f>Q367*H367</f>
        <v>0</v>
      </c>
      <c r="S367" s="159">
        <v>0</v>
      </c>
      <c r="T367" s="160">
        <f>S367*H367</f>
        <v>0</v>
      </c>
      <c r="AR367" s="15" t="s">
        <v>132</v>
      </c>
      <c r="AT367" s="15" t="s">
        <v>127</v>
      </c>
      <c r="AU367" s="15" t="s">
        <v>71</v>
      </c>
      <c r="AY367" s="15" t="s">
        <v>126</v>
      </c>
      <c r="BE367" s="161">
        <f>IF(N367="základní",J367,0)</f>
        <v>0</v>
      </c>
      <c r="BF367" s="161">
        <f>IF(N367="snížená",J367,0)</f>
        <v>0</v>
      </c>
      <c r="BG367" s="161">
        <f>IF(N367="zákl. přenesená",J367,0)</f>
        <v>0</v>
      </c>
      <c r="BH367" s="161">
        <f>IF(N367="sníž. přenesená",J367,0)</f>
        <v>0</v>
      </c>
      <c r="BI367" s="161">
        <f>IF(N367="nulová",J367,0)</f>
        <v>0</v>
      </c>
      <c r="BJ367" s="15" t="s">
        <v>71</v>
      </c>
      <c r="BK367" s="161">
        <f>ROUND(I367*H367,2)</f>
        <v>0</v>
      </c>
      <c r="BL367" s="15" t="s">
        <v>132</v>
      </c>
      <c r="BM367" s="15" t="s">
        <v>482</v>
      </c>
    </row>
    <row r="368" spans="2:51" s="11" customFormat="1" ht="12">
      <c r="B368" s="162"/>
      <c r="C368" s="216"/>
      <c r="D368" s="164" t="s">
        <v>137</v>
      </c>
      <c r="E368" s="165" t="s">
        <v>1</v>
      </c>
      <c r="F368" s="166" t="s">
        <v>186</v>
      </c>
      <c r="G368" s="163"/>
      <c r="H368" s="220">
        <v>20</v>
      </c>
      <c r="I368" s="216"/>
      <c r="J368" s="163"/>
      <c r="K368" s="163"/>
      <c r="L368" s="168"/>
      <c r="M368" s="169"/>
      <c r="N368" s="170"/>
      <c r="O368" s="170"/>
      <c r="P368" s="170"/>
      <c r="Q368" s="170"/>
      <c r="R368" s="170"/>
      <c r="S368" s="170"/>
      <c r="T368" s="171"/>
      <c r="AT368" s="172" t="s">
        <v>137</v>
      </c>
      <c r="AU368" s="172" t="s">
        <v>71</v>
      </c>
      <c r="AV368" s="11" t="s">
        <v>73</v>
      </c>
      <c r="AW368" s="11" t="s">
        <v>27</v>
      </c>
      <c r="AX368" s="11" t="s">
        <v>64</v>
      </c>
      <c r="AY368" s="172" t="s">
        <v>126</v>
      </c>
    </row>
    <row r="369" spans="2:51" s="12" customFormat="1" ht="12">
      <c r="B369" s="173"/>
      <c r="C369" s="217"/>
      <c r="D369" s="164" t="s">
        <v>137</v>
      </c>
      <c r="E369" s="175" t="s">
        <v>1</v>
      </c>
      <c r="F369" s="176" t="s">
        <v>140</v>
      </c>
      <c r="G369" s="174"/>
      <c r="H369" s="221">
        <v>20</v>
      </c>
      <c r="I369" s="217"/>
      <c r="J369" s="174"/>
      <c r="K369" s="174"/>
      <c r="L369" s="178"/>
      <c r="M369" s="179"/>
      <c r="N369" s="180"/>
      <c r="O369" s="180"/>
      <c r="P369" s="180"/>
      <c r="Q369" s="180"/>
      <c r="R369" s="180"/>
      <c r="S369" s="180"/>
      <c r="T369" s="181"/>
      <c r="AT369" s="182" t="s">
        <v>137</v>
      </c>
      <c r="AU369" s="182" t="s">
        <v>71</v>
      </c>
      <c r="AV369" s="12" t="s">
        <v>132</v>
      </c>
      <c r="AW369" s="12" t="s">
        <v>27</v>
      </c>
      <c r="AX369" s="12" t="s">
        <v>71</v>
      </c>
      <c r="AY369" s="182" t="s">
        <v>126</v>
      </c>
    </row>
    <row r="370" spans="2:63" s="10" customFormat="1" ht="25.95" customHeight="1">
      <c r="B370" s="139"/>
      <c r="C370" s="215"/>
      <c r="D370" s="141" t="s">
        <v>63</v>
      </c>
      <c r="E370" s="142" t="s">
        <v>483</v>
      </c>
      <c r="F370" s="142" t="s">
        <v>484</v>
      </c>
      <c r="G370" s="140"/>
      <c r="H370" s="215"/>
      <c r="I370" s="215"/>
      <c r="J370" s="143">
        <f>BK370</f>
        <v>0</v>
      </c>
      <c r="K370" s="140"/>
      <c r="L370" s="144"/>
      <c r="M370" s="145"/>
      <c r="N370" s="146"/>
      <c r="O370" s="146"/>
      <c r="P370" s="147">
        <f>SUM(P371:P373)</f>
        <v>0</v>
      </c>
      <c r="Q370" s="146"/>
      <c r="R370" s="147">
        <f>SUM(R371:R373)</f>
        <v>0</v>
      </c>
      <c r="S370" s="146"/>
      <c r="T370" s="148">
        <f>SUM(T371:T373)</f>
        <v>0</v>
      </c>
      <c r="AR370" s="149" t="s">
        <v>150</v>
      </c>
      <c r="AT370" s="150" t="s">
        <v>63</v>
      </c>
      <c r="AU370" s="150" t="s">
        <v>64</v>
      </c>
      <c r="AY370" s="149" t="s">
        <v>126</v>
      </c>
      <c r="BK370" s="151">
        <f>SUM(BK371:BK373)</f>
        <v>0</v>
      </c>
    </row>
    <row r="371" spans="2:65" s="1" customFormat="1" ht="16.5" customHeight="1">
      <c r="B371" s="29"/>
      <c r="C371" s="214" t="s">
        <v>331</v>
      </c>
      <c r="D371" s="152" t="s">
        <v>127</v>
      </c>
      <c r="E371" s="153" t="s">
        <v>485</v>
      </c>
      <c r="F371" s="154" t="s">
        <v>486</v>
      </c>
      <c r="G371" s="155" t="s">
        <v>136</v>
      </c>
      <c r="H371" s="218">
        <v>200</v>
      </c>
      <c r="I371" s="219"/>
      <c r="J371" s="157">
        <f>ROUND(I371*H371,2)</f>
        <v>0</v>
      </c>
      <c r="K371" s="154" t="s">
        <v>131</v>
      </c>
      <c r="L371" s="33"/>
      <c r="M371" s="55" t="s">
        <v>1</v>
      </c>
      <c r="N371" s="158" t="s">
        <v>35</v>
      </c>
      <c r="O371" s="159">
        <v>0</v>
      </c>
      <c r="P371" s="159">
        <f>O371*H371</f>
        <v>0</v>
      </c>
      <c r="Q371" s="159">
        <v>0</v>
      </c>
      <c r="R371" s="159">
        <f>Q371*H371</f>
        <v>0</v>
      </c>
      <c r="S371" s="159">
        <v>0</v>
      </c>
      <c r="T371" s="160">
        <f>S371*H371</f>
        <v>0</v>
      </c>
      <c r="AR371" s="15" t="s">
        <v>487</v>
      </c>
      <c r="AT371" s="15" t="s">
        <v>127</v>
      </c>
      <c r="AU371" s="15" t="s">
        <v>71</v>
      </c>
      <c r="AY371" s="15" t="s">
        <v>126</v>
      </c>
      <c r="BE371" s="161">
        <f>IF(N371="základní",J371,0)</f>
        <v>0</v>
      </c>
      <c r="BF371" s="161">
        <f>IF(N371="snížená",J371,0)</f>
        <v>0</v>
      </c>
      <c r="BG371" s="161">
        <f>IF(N371="zákl. přenesená",J371,0)</f>
        <v>0</v>
      </c>
      <c r="BH371" s="161">
        <f>IF(N371="sníž. přenesená",J371,0)</f>
        <v>0</v>
      </c>
      <c r="BI371" s="161">
        <f>IF(N371="nulová",J371,0)</f>
        <v>0</v>
      </c>
      <c r="BJ371" s="15" t="s">
        <v>71</v>
      </c>
      <c r="BK371" s="161">
        <f>ROUND(I371*H371,2)</f>
        <v>0</v>
      </c>
      <c r="BL371" s="15" t="s">
        <v>487</v>
      </c>
      <c r="BM371" s="15" t="s">
        <v>488</v>
      </c>
    </row>
    <row r="372" spans="2:65" s="1" customFormat="1" ht="16.5" customHeight="1">
      <c r="B372" s="29"/>
      <c r="C372" s="214" t="s">
        <v>489</v>
      </c>
      <c r="D372" s="152" t="s">
        <v>127</v>
      </c>
      <c r="E372" s="153" t="s">
        <v>490</v>
      </c>
      <c r="F372" s="154" t="s">
        <v>491</v>
      </c>
      <c r="G372" s="155" t="s">
        <v>136</v>
      </c>
      <c r="H372" s="218">
        <v>500</v>
      </c>
      <c r="I372" s="219"/>
      <c r="J372" s="157">
        <f>ROUND(I372*H372,2)</f>
        <v>0</v>
      </c>
      <c r="K372" s="154" t="s">
        <v>131</v>
      </c>
      <c r="L372" s="33"/>
      <c r="M372" s="55" t="s">
        <v>1</v>
      </c>
      <c r="N372" s="158" t="s">
        <v>35</v>
      </c>
      <c r="O372" s="159">
        <v>0</v>
      </c>
      <c r="P372" s="159">
        <f>O372*H372</f>
        <v>0</v>
      </c>
      <c r="Q372" s="159">
        <v>0</v>
      </c>
      <c r="R372" s="159">
        <f>Q372*H372</f>
        <v>0</v>
      </c>
      <c r="S372" s="159">
        <v>0</v>
      </c>
      <c r="T372" s="160">
        <f>S372*H372</f>
        <v>0</v>
      </c>
      <c r="AR372" s="15" t="s">
        <v>487</v>
      </c>
      <c r="AT372" s="15" t="s">
        <v>127</v>
      </c>
      <c r="AU372" s="15" t="s">
        <v>71</v>
      </c>
      <c r="AY372" s="15" t="s">
        <v>126</v>
      </c>
      <c r="BE372" s="161">
        <f>IF(N372="základní",J372,0)</f>
        <v>0</v>
      </c>
      <c r="BF372" s="161">
        <f>IF(N372="snížená",J372,0)</f>
        <v>0</v>
      </c>
      <c r="BG372" s="161">
        <f>IF(N372="zákl. přenesená",J372,0)</f>
        <v>0</v>
      </c>
      <c r="BH372" s="161">
        <f>IF(N372="sníž. přenesená",J372,0)</f>
        <v>0</v>
      </c>
      <c r="BI372" s="161">
        <f>IF(N372="nulová",J372,0)</f>
        <v>0</v>
      </c>
      <c r="BJ372" s="15" t="s">
        <v>71</v>
      </c>
      <c r="BK372" s="161">
        <f>ROUND(I372*H372,2)</f>
        <v>0</v>
      </c>
      <c r="BL372" s="15" t="s">
        <v>487</v>
      </c>
      <c r="BM372" s="15" t="s">
        <v>492</v>
      </c>
    </row>
    <row r="373" spans="2:65" s="1" customFormat="1" ht="16.5" customHeight="1">
      <c r="B373" s="29"/>
      <c r="C373" s="214" t="s">
        <v>334</v>
      </c>
      <c r="D373" s="152" t="s">
        <v>127</v>
      </c>
      <c r="E373" s="153" t="s">
        <v>493</v>
      </c>
      <c r="F373" s="154" t="s">
        <v>494</v>
      </c>
      <c r="G373" s="155" t="s">
        <v>136</v>
      </c>
      <c r="H373" s="218">
        <v>300</v>
      </c>
      <c r="I373" s="219"/>
      <c r="J373" s="157">
        <f>ROUND(I373*H373,2)</f>
        <v>0</v>
      </c>
      <c r="K373" s="154" t="s">
        <v>1</v>
      </c>
      <c r="L373" s="33"/>
      <c r="M373" s="55" t="s">
        <v>1</v>
      </c>
      <c r="N373" s="158" t="s">
        <v>35</v>
      </c>
      <c r="O373" s="159">
        <v>0</v>
      </c>
      <c r="P373" s="159">
        <f>O373*H373</f>
        <v>0</v>
      </c>
      <c r="Q373" s="159">
        <v>0</v>
      </c>
      <c r="R373" s="159">
        <f>Q373*H373</f>
        <v>0</v>
      </c>
      <c r="S373" s="159">
        <v>0</v>
      </c>
      <c r="T373" s="160">
        <f>S373*H373</f>
        <v>0</v>
      </c>
      <c r="AR373" s="15" t="s">
        <v>132</v>
      </c>
      <c r="AT373" s="15" t="s">
        <v>127</v>
      </c>
      <c r="AU373" s="15" t="s">
        <v>71</v>
      </c>
      <c r="AY373" s="15" t="s">
        <v>126</v>
      </c>
      <c r="BE373" s="161">
        <f>IF(N373="základní",J373,0)</f>
        <v>0</v>
      </c>
      <c r="BF373" s="161">
        <f>IF(N373="snížená",J373,0)</f>
        <v>0</v>
      </c>
      <c r="BG373" s="161">
        <f>IF(N373="zákl. přenesená",J373,0)</f>
        <v>0</v>
      </c>
      <c r="BH373" s="161">
        <f>IF(N373="sníž. přenesená",J373,0)</f>
        <v>0</v>
      </c>
      <c r="BI373" s="161">
        <f>IF(N373="nulová",J373,0)</f>
        <v>0</v>
      </c>
      <c r="BJ373" s="15" t="s">
        <v>71</v>
      </c>
      <c r="BK373" s="161">
        <f>ROUND(I373*H373,2)</f>
        <v>0</v>
      </c>
      <c r="BL373" s="15" t="s">
        <v>132</v>
      </c>
      <c r="BM373" s="15" t="s">
        <v>495</v>
      </c>
    </row>
    <row r="374" spans="2:63" s="10" customFormat="1" ht="25.95" customHeight="1">
      <c r="B374" s="139"/>
      <c r="C374" s="215"/>
      <c r="D374" s="141" t="s">
        <v>63</v>
      </c>
      <c r="E374" s="142" t="s">
        <v>496</v>
      </c>
      <c r="F374" s="142" t="s">
        <v>497</v>
      </c>
      <c r="G374" s="140"/>
      <c r="H374" s="215"/>
      <c r="I374" s="215"/>
      <c r="J374" s="143">
        <f>BK374</f>
        <v>0</v>
      </c>
      <c r="K374" s="140"/>
      <c r="L374" s="144"/>
      <c r="M374" s="145"/>
      <c r="N374" s="146"/>
      <c r="O374" s="146"/>
      <c r="P374" s="147">
        <f>P376+SUM(P377:P381)+P383</f>
        <v>0</v>
      </c>
      <c r="Q374" s="146"/>
      <c r="R374" s="147">
        <f>R376+SUM(R377:R381)+R383</f>
        <v>0</v>
      </c>
      <c r="S374" s="146"/>
      <c r="T374" s="148">
        <f>T376+SUM(T377:T381)+T383</f>
        <v>0</v>
      </c>
      <c r="AR374" s="149" t="s">
        <v>150</v>
      </c>
      <c r="AT374" s="150" t="s">
        <v>63</v>
      </c>
      <c r="AU374" s="150" t="s">
        <v>64</v>
      </c>
      <c r="AY374" s="149" t="s">
        <v>126</v>
      </c>
      <c r="BK374" s="151">
        <f>BK376+SUM(BK377:BK381)+BK383</f>
        <v>0</v>
      </c>
    </row>
    <row r="375" spans="2:63" s="10" customFormat="1" ht="25.95" customHeight="1">
      <c r="B375" s="139"/>
      <c r="C375" s="214" t="s">
        <v>677</v>
      </c>
      <c r="D375" s="152" t="s">
        <v>127</v>
      </c>
      <c r="E375" s="153" t="s">
        <v>678</v>
      </c>
      <c r="F375" s="154" t="s">
        <v>679</v>
      </c>
      <c r="G375" s="155" t="s">
        <v>500</v>
      </c>
      <c r="H375" s="218">
        <v>1</v>
      </c>
      <c r="I375" s="219"/>
      <c r="J375" s="157">
        <f>ROUND(I375*H375,2)</f>
        <v>0</v>
      </c>
      <c r="K375" s="154" t="s">
        <v>1</v>
      </c>
      <c r="L375" s="144"/>
      <c r="M375" s="145"/>
      <c r="N375" s="146"/>
      <c r="O375" s="146"/>
      <c r="P375" s="147"/>
      <c r="Q375" s="146"/>
      <c r="R375" s="147"/>
      <c r="S375" s="146"/>
      <c r="T375" s="148"/>
      <c r="AR375" s="149"/>
      <c r="AT375" s="150"/>
      <c r="AU375" s="150"/>
      <c r="AY375" s="149"/>
      <c r="BK375" s="151"/>
    </row>
    <row r="376" spans="2:65" s="1" customFormat="1" ht="16.5" customHeight="1">
      <c r="B376" s="29"/>
      <c r="C376" s="214" t="s">
        <v>498</v>
      </c>
      <c r="D376" s="152" t="s">
        <v>127</v>
      </c>
      <c r="E376" s="153" t="s">
        <v>499</v>
      </c>
      <c r="F376" s="154" t="s">
        <v>497</v>
      </c>
      <c r="G376" s="155" t="s">
        <v>500</v>
      </c>
      <c r="H376" s="218">
        <v>1</v>
      </c>
      <c r="I376" s="219"/>
      <c r="J376" s="157">
        <f>ROUND(I376*H376,2)</f>
        <v>0</v>
      </c>
      <c r="K376" s="154" t="s">
        <v>1</v>
      </c>
      <c r="L376" s="33"/>
      <c r="M376" s="55" t="s">
        <v>1</v>
      </c>
      <c r="N376" s="158" t="s">
        <v>35</v>
      </c>
      <c r="O376" s="159">
        <v>0</v>
      </c>
      <c r="P376" s="159">
        <f>O376*H376</f>
        <v>0</v>
      </c>
      <c r="Q376" s="159">
        <v>0</v>
      </c>
      <c r="R376" s="159">
        <f>Q376*H376</f>
        <v>0</v>
      </c>
      <c r="S376" s="159">
        <v>0</v>
      </c>
      <c r="T376" s="160">
        <f>S376*H376</f>
        <v>0</v>
      </c>
      <c r="AR376" s="15" t="s">
        <v>132</v>
      </c>
      <c r="AT376" s="15" t="s">
        <v>127</v>
      </c>
      <c r="AU376" s="15" t="s">
        <v>71</v>
      </c>
      <c r="AY376" s="15" t="s">
        <v>126</v>
      </c>
      <c r="BE376" s="161">
        <f>IF(N376="základní",J376,0)</f>
        <v>0</v>
      </c>
      <c r="BF376" s="161">
        <f>IF(N376="snížená",J376,0)</f>
        <v>0</v>
      </c>
      <c r="BG376" s="161">
        <f>IF(N376="zákl. přenesená",J376,0)</f>
        <v>0</v>
      </c>
      <c r="BH376" s="161">
        <f>IF(N376="sníž. přenesená",J376,0)</f>
        <v>0</v>
      </c>
      <c r="BI376" s="161">
        <f>IF(N376="nulová",J376,0)</f>
        <v>0</v>
      </c>
      <c r="BJ376" s="15" t="s">
        <v>71</v>
      </c>
      <c r="BK376" s="161">
        <f>ROUND(I376*H376,2)</f>
        <v>0</v>
      </c>
      <c r="BL376" s="15" t="s">
        <v>132</v>
      </c>
      <c r="BM376" s="15" t="s">
        <v>501</v>
      </c>
    </row>
    <row r="377" spans="2:51" s="11" customFormat="1" ht="2.25" customHeight="1">
      <c r="B377" s="162"/>
      <c r="C377" s="216"/>
      <c r="D377" s="164"/>
      <c r="E377" s="165" t="s">
        <v>1</v>
      </c>
      <c r="F377" s="166"/>
      <c r="G377" s="163"/>
      <c r="H377" s="220"/>
      <c r="I377" s="216"/>
      <c r="J377" s="163"/>
      <c r="K377" s="163"/>
      <c r="L377" s="168"/>
      <c r="M377" s="169"/>
      <c r="N377" s="170"/>
      <c r="O377" s="170"/>
      <c r="P377" s="170"/>
      <c r="Q377" s="170"/>
      <c r="R377" s="170"/>
      <c r="S377" s="170"/>
      <c r="T377" s="171"/>
      <c r="AT377" s="172" t="s">
        <v>137</v>
      </c>
      <c r="AU377" s="172" t="s">
        <v>71</v>
      </c>
      <c r="AV377" s="11" t="s">
        <v>73</v>
      </c>
      <c r="AW377" s="11" t="s">
        <v>27</v>
      </c>
      <c r="AX377" s="11" t="s">
        <v>64</v>
      </c>
      <c r="AY377" s="172" t="s">
        <v>126</v>
      </c>
    </row>
    <row r="378" spans="2:51" s="12" customFormat="1" ht="2.25" customHeight="1">
      <c r="B378" s="173"/>
      <c r="C378" s="217"/>
      <c r="D378" s="164"/>
      <c r="E378" s="175" t="s">
        <v>1</v>
      </c>
      <c r="F378" s="176"/>
      <c r="G378" s="174"/>
      <c r="H378" s="221"/>
      <c r="I378" s="217"/>
      <c r="J378" s="174"/>
      <c r="K378" s="174"/>
      <c r="L378" s="178"/>
      <c r="M378" s="179"/>
      <c r="N378" s="180"/>
      <c r="O378" s="180"/>
      <c r="P378" s="180"/>
      <c r="Q378" s="180"/>
      <c r="R378" s="180"/>
      <c r="S378" s="180"/>
      <c r="T378" s="181"/>
      <c r="AT378" s="182" t="s">
        <v>137</v>
      </c>
      <c r="AU378" s="182" t="s">
        <v>71</v>
      </c>
      <c r="AV378" s="12" t="s">
        <v>132</v>
      </c>
      <c r="AW378" s="12" t="s">
        <v>27</v>
      </c>
      <c r="AX378" s="12" t="s">
        <v>71</v>
      </c>
      <c r="AY378" s="182" t="s">
        <v>126</v>
      </c>
    </row>
    <row r="379" spans="2:65" s="1" customFormat="1" ht="16.5" customHeight="1">
      <c r="B379" s="29"/>
      <c r="C379" s="214" t="s">
        <v>310</v>
      </c>
      <c r="D379" s="152" t="s">
        <v>127</v>
      </c>
      <c r="E379" s="153" t="s">
        <v>502</v>
      </c>
      <c r="F379" s="154" t="s">
        <v>503</v>
      </c>
      <c r="G379" s="155" t="s">
        <v>500</v>
      </c>
      <c r="H379" s="218">
        <v>2</v>
      </c>
      <c r="I379" s="219"/>
      <c r="J379" s="157">
        <f>ROUND(I379*H379,2)</f>
        <v>0</v>
      </c>
      <c r="K379" s="154" t="s">
        <v>131</v>
      </c>
      <c r="L379" s="33"/>
      <c r="M379" s="55" t="s">
        <v>1</v>
      </c>
      <c r="N379" s="158" t="s">
        <v>35</v>
      </c>
      <c r="O379" s="159">
        <v>0</v>
      </c>
      <c r="P379" s="159">
        <f>O379*H379</f>
        <v>0</v>
      </c>
      <c r="Q379" s="159">
        <v>0</v>
      </c>
      <c r="R379" s="159">
        <f>Q379*H379</f>
        <v>0</v>
      </c>
      <c r="S379" s="159">
        <v>0</v>
      </c>
      <c r="T379" s="160">
        <f>S379*H379</f>
        <v>0</v>
      </c>
      <c r="AR379" s="15" t="s">
        <v>132</v>
      </c>
      <c r="AT379" s="15" t="s">
        <v>127</v>
      </c>
      <c r="AU379" s="15" t="s">
        <v>71</v>
      </c>
      <c r="AY379" s="15" t="s">
        <v>126</v>
      </c>
      <c r="BE379" s="161">
        <f>IF(N379="základní",J379,0)</f>
        <v>0</v>
      </c>
      <c r="BF379" s="161">
        <f>IF(N379="snížená",J379,0)</f>
        <v>0</v>
      </c>
      <c r="BG379" s="161">
        <f>IF(N379="zákl. přenesená",J379,0)</f>
        <v>0</v>
      </c>
      <c r="BH379" s="161">
        <f>IF(N379="sníž. přenesená",J379,0)</f>
        <v>0</v>
      </c>
      <c r="BI379" s="161">
        <f>IF(N379="nulová",J379,0)</f>
        <v>0</v>
      </c>
      <c r="BJ379" s="15" t="s">
        <v>71</v>
      </c>
      <c r="BK379" s="161">
        <f>ROUND(I379*H379,2)</f>
        <v>0</v>
      </c>
      <c r="BL379" s="15" t="s">
        <v>132</v>
      </c>
      <c r="BM379" s="15" t="s">
        <v>504</v>
      </c>
    </row>
    <row r="380" spans="2:65" s="1" customFormat="1" ht="16.5" customHeight="1">
      <c r="B380" s="29"/>
      <c r="C380" s="214" t="s">
        <v>505</v>
      </c>
      <c r="D380" s="152" t="s">
        <v>127</v>
      </c>
      <c r="E380" s="153" t="s">
        <v>506</v>
      </c>
      <c r="F380" s="154" t="s">
        <v>507</v>
      </c>
      <c r="G380" s="155" t="s">
        <v>508</v>
      </c>
      <c r="H380" s="218">
        <v>1</v>
      </c>
      <c r="I380" s="219"/>
      <c r="J380" s="157">
        <f>ROUND(I380*H380,2)</f>
        <v>0</v>
      </c>
      <c r="K380" s="154" t="s">
        <v>131</v>
      </c>
      <c r="L380" s="33"/>
      <c r="M380" s="55" t="s">
        <v>1</v>
      </c>
      <c r="N380" s="158" t="s">
        <v>35</v>
      </c>
      <c r="O380" s="159">
        <v>0</v>
      </c>
      <c r="P380" s="159">
        <f>O380*H380</f>
        <v>0</v>
      </c>
      <c r="Q380" s="159">
        <v>0</v>
      </c>
      <c r="R380" s="159">
        <f>Q380*H380</f>
        <v>0</v>
      </c>
      <c r="S380" s="159">
        <v>0</v>
      </c>
      <c r="T380" s="160">
        <f>S380*H380</f>
        <v>0</v>
      </c>
      <c r="AR380" s="15" t="s">
        <v>132</v>
      </c>
      <c r="AT380" s="15" t="s">
        <v>127</v>
      </c>
      <c r="AU380" s="15" t="s">
        <v>71</v>
      </c>
      <c r="AY380" s="15" t="s">
        <v>126</v>
      </c>
      <c r="BE380" s="161">
        <f>IF(N380="základní",J380,0)</f>
        <v>0</v>
      </c>
      <c r="BF380" s="161">
        <f>IF(N380="snížená",J380,0)</f>
        <v>0</v>
      </c>
      <c r="BG380" s="161">
        <f>IF(N380="zákl. přenesená",J380,0)</f>
        <v>0</v>
      </c>
      <c r="BH380" s="161">
        <f>IF(N380="sníž. přenesená",J380,0)</f>
        <v>0</v>
      </c>
      <c r="BI380" s="161">
        <f>IF(N380="nulová",J380,0)</f>
        <v>0</v>
      </c>
      <c r="BJ380" s="15" t="s">
        <v>71</v>
      </c>
      <c r="BK380" s="161">
        <f>ROUND(I380*H380,2)</f>
        <v>0</v>
      </c>
      <c r="BL380" s="15" t="s">
        <v>132</v>
      </c>
      <c r="BM380" s="15" t="s">
        <v>509</v>
      </c>
    </row>
    <row r="381" spans="2:63" s="10" customFormat="1" ht="22.95" customHeight="1">
      <c r="B381" s="139"/>
      <c r="C381" s="215"/>
      <c r="D381" s="141" t="s">
        <v>63</v>
      </c>
      <c r="E381" s="192" t="s">
        <v>230</v>
      </c>
      <c r="F381" s="192" t="s">
        <v>1</v>
      </c>
      <c r="G381" s="140"/>
      <c r="H381" s="215"/>
      <c r="I381" s="215"/>
      <c r="J381" s="193">
        <f>BK381</f>
        <v>0</v>
      </c>
      <c r="K381" s="140"/>
      <c r="L381" s="144"/>
      <c r="M381" s="145"/>
      <c r="N381" s="146"/>
      <c r="O381" s="146"/>
      <c r="P381" s="147">
        <f>P382</f>
        <v>0</v>
      </c>
      <c r="Q381" s="146"/>
      <c r="R381" s="147">
        <f>R382</f>
        <v>0</v>
      </c>
      <c r="S381" s="146"/>
      <c r="T381" s="148">
        <f>T382</f>
        <v>0</v>
      </c>
      <c r="AR381" s="149" t="s">
        <v>71</v>
      </c>
      <c r="AT381" s="150" t="s">
        <v>63</v>
      </c>
      <c r="AU381" s="150" t="s">
        <v>71</v>
      </c>
      <c r="AY381" s="149" t="s">
        <v>126</v>
      </c>
      <c r="BK381" s="151">
        <f>BK382</f>
        <v>0</v>
      </c>
    </row>
    <row r="382" spans="2:65" s="1" customFormat="1" ht="16.5" customHeight="1">
      <c r="B382" s="29"/>
      <c r="C382" s="214" t="s">
        <v>341</v>
      </c>
      <c r="D382" s="152" t="s">
        <v>127</v>
      </c>
      <c r="E382" s="153" t="s">
        <v>510</v>
      </c>
      <c r="F382" s="154" t="s">
        <v>511</v>
      </c>
      <c r="G382" s="155" t="s">
        <v>508</v>
      </c>
      <c r="H382" s="218">
        <v>1</v>
      </c>
      <c r="I382" s="219"/>
      <c r="J382" s="157">
        <f>ROUND(I382*H382,2)</f>
        <v>0</v>
      </c>
      <c r="K382" s="154" t="s">
        <v>131</v>
      </c>
      <c r="L382" s="33"/>
      <c r="M382" s="55" t="s">
        <v>1</v>
      </c>
      <c r="N382" s="158" t="s">
        <v>35</v>
      </c>
      <c r="O382" s="159">
        <v>0</v>
      </c>
      <c r="P382" s="159">
        <f>O382*H382</f>
        <v>0</v>
      </c>
      <c r="Q382" s="159">
        <v>0</v>
      </c>
      <c r="R382" s="159">
        <f>Q382*H382</f>
        <v>0</v>
      </c>
      <c r="S382" s="159">
        <v>0</v>
      </c>
      <c r="T382" s="160">
        <f>S382*H382</f>
        <v>0</v>
      </c>
      <c r="AR382" s="15" t="s">
        <v>132</v>
      </c>
      <c r="AT382" s="15" t="s">
        <v>127</v>
      </c>
      <c r="AU382" s="15" t="s">
        <v>73</v>
      </c>
      <c r="AY382" s="15" t="s">
        <v>126</v>
      </c>
      <c r="BE382" s="161">
        <f>IF(N382="základní",J382,0)</f>
        <v>0</v>
      </c>
      <c r="BF382" s="161">
        <f>IF(N382="snížená",J382,0)</f>
        <v>0</v>
      </c>
      <c r="BG382" s="161">
        <f>IF(N382="zákl. přenesená",J382,0)</f>
        <v>0</v>
      </c>
      <c r="BH382" s="161">
        <f>IF(N382="sníž. přenesená",J382,0)</f>
        <v>0</v>
      </c>
      <c r="BI382" s="161">
        <f>IF(N382="nulová",J382,0)</f>
        <v>0</v>
      </c>
      <c r="BJ382" s="15" t="s">
        <v>71</v>
      </c>
      <c r="BK382" s="161">
        <f>ROUND(I382*H382,2)</f>
        <v>0</v>
      </c>
      <c r="BL382" s="15" t="s">
        <v>132</v>
      </c>
      <c r="BM382" s="15" t="s">
        <v>512</v>
      </c>
    </row>
    <row r="383" spans="2:63" s="10" customFormat="1" ht="22.95" customHeight="1">
      <c r="B383" s="139"/>
      <c r="C383" s="215"/>
      <c r="D383" s="141" t="s">
        <v>63</v>
      </c>
      <c r="E383" s="192" t="s">
        <v>230</v>
      </c>
      <c r="F383" s="192" t="s">
        <v>1</v>
      </c>
      <c r="G383" s="140"/>
      <c r="H383" s="215"/>
      <c r="I383" s="215"/>
      <c r="J383" s="193">
        <f>BK383</f>
        <v>0</v>
      </c>
      <c r="K383" s="140"/>
      <c r="L383" s="144"/>
      <c r="M383" s="145"/>
      <c r="N383" s="146"/>
      <c r="O383" s="146"/>
      <c r="P383" s="147">
        <f>SUM(P384:P386)</f>
        <v>0</v>
      </c>
      <c r="Q383" s="146"/>
      <c r="R383" s="147">
        <f>SUM(R384:R386)</f>
        <v>0</v>
      </c>
      <c r="S383" s="146"/>
      <c r="T383" s="148">
        <f>SUM(T384:T386)</f>
        <v>0</v>
      </c>
      <c r="AR383" s="149" t="s">
        <v>71</v>
      </c>
      <c r="AT383" s="150" t="s">
        <v>63</v>
      </c>
      <c r="AU383" s="150" t="s">
        <v>71</v>
      </c>
      <c r="AY383" s="149" t="s">
        <v>126</v>
      </c>
      <c r="BK383" s="151">
        <f>SUM(BK384:BK386)</f>
        <v>0</v>
      </c>
    </row>
    <row r="384" spans="2:65" s="1" customFormat="1" ht="16.5" customHeight="1">
      <c r="B384" s="29"/>
      <c r="C384" s="214" t="s">
        <v>513</v>
      </c>
      <c r="D384" s="152" t="s">
        <v>127</v>
      </c>
      <c r="E384" s="153" t="s">
        <v>514</v>
      </c>
      <c r="F384" s="154" t="s">
        <v>515</v>
      </c>
      <c r="G384" s="155" t="s">
        <v>508</v>
      </c>
      <c r="H384" s="218">
        <v>1</v>
      </c>
      <c r="I384" s="219"/>
      <c r="J384" s="157">
        <f>ROUND(I384*H384,2)</f>
        <v>0</v>
      </c>
      <c r="K384" s="154" t="s">
        <v>131</v>
      </c>
      <c r="L384" s="33"/>
      <c r="M384" s="55" t="s">
        <v>1</v>
      </c>
      <c r="N384" s="158" t="s">
        <v>35</v>
      </c>
      <c r="O384" s="159">
        <v>0</v>
      </c>
      <c r="P384" s="159">
        <f>O384*H384</f>
        <v>0</v>
      </c>
      <c r="Q384" s="159">
        <v>0</v>
      </c>
      <c r="R384" s="159">
        <f>Q384*H384</f>
        <v>0</v>
      </c>
      <c r="S384" s="159">
        <v>0</v>
      </c>
      <c r="T384" s="160">
        <f>S384*H384</f>
        <v>0</v>
      </c>
      <c r="AR384" s="15" t="s">
        <v>132</v>
      </c>
      <c r="AT384" s="15" t="s">
        <v>127</v>
      </c>
      <c r="AU384" s="15" t="s">
        <v>73</v>
      </c>
      <c r="AY384" s="15" t="s">
        <v>126</v>
      </c>
      <c r="BE384" s="161">
        <f>IF(N384="základní",J384,0)</f>
        <v>0</v>
      </c>
      <c r="BF384" s="161">
        <f>IF(N384="snížená",J384,0)</f>
        <v>0</v>
      </c>
      <c r="BG384" s="161">
        <f>IF(N384="zákl. přenesená",J384,0)</f>
        <v>0</v>
      </c>
      <c r="BH384" s="161">
        <f>IF(N384="sníž. přenesená",J384,0)</f>
        <v>0</v>
      </c>
      <c r="BI384" s="161">
        <f>IF(N384="nulová",J384,0)</f>
        <v>0</v>
      </c>
      <c r="BJ384" s="15" t="s">
        <v>71</v>
      </c>
      <c r="BK384" s="161">
        <f>ROUND(I384*H384,2)</f>
        <v>0</v>
      </c>
      <c r="BL384" s="15" t="s">
        <v>132</v>
      </c>
      <c r="BM384" s="15" t="s">
        <v>516</v>
      </c>
    </row>
    <row r="385" spans="2:65" s="1" customFormat="1" ht="16.5" customHeight="1">
      <c r="B385" s="29"/>
      <c r="C385" s="214" t="s">
        <v>346</v>
      </c>
      <c r="D385" s="152" t="s">
        <v>127</v>
      </c>
      <c r="E385" s="153" t="s">
        <v>517</v>
      </c>
      <c r="F385" s="154" t="s">
        <v>518</v>
      </c>
      <c r="G385" s="155" t="s">
        <v>508</v>
      </c>
      <c r="H385" s="218">
        <v>1</v>
      </c>
      <c r="I385" s="219"/>
      <c r="J385" s="157">
        <f>ROUND(I385*H385,2)</f>
        <v>0</v>
      </c>
      <c r="K385" s="154" t="s">
        <v>131</v>
      </c>
      <c r="L385" s="33"/>
      <c r="M385" s="55" t="s">
        <v>1</v>
      </c>
      <c r="N385" s="158" t="s">
        <v>35</v>
      </c>
      <c r="O385" s="159">
        <v>0</v>
      </c>
      <c r="P385" s="159">
        <f>O385*H385</f>
        <v>0</v>
      </c>
      <c r="Q385" s="159">
        <v>0</v>
      </c>
      <c r="R385" s="159">
        <f>Q385*H385</f>
        <v>0</v>
      </c>
      <c r="S385" s="159">
        <v>0</v>
      </c>
      <c r="T385" s="160">
        <f>S385*H385</f>
        <v>0</v>
      </c>
      <c r="AR385" s="15" t="s">
        <v>132</v>
      </c>
      <c r="AT385" s="15" t="s">
        <v>127</v>
      </c>
      <c r="AU385" s="15" t="s">
        <v>73</v>
      </c>
      <c r="AY385" s="15" t="s">
        <v>126</v>
      </c>
      <c r="BE385" s="161">
        <f>IF(N385="základní",J385,0)</f>
        <v>0</v>
      </c>
      <c r="BF385" s="161">
        <f>IF(N385="snížená",J385,0)</f>
        <v>0</v>
      </c>
      <c r="BG385" s="161">
        <f>IF(N385="zákl. přenesená",J385,0)</f>
        <v>0</v>
      </c>
      <c r="BH385" s="161">
        <f>IF(N385="sníž. přenesená",J385,0)</f>
        <v>0</v>
      </c>
      <c r="BI385" s="161">
        <f>IF(N385="nulová",J385,0)</f>
        <v>0</v>
      </c>
      <c r="BJ385" s="15" t="s">
        <v>71</v>
      </c>
      <c r="BK385" s="161">
        <f>ROUND(I385*H385,2)</f>
        <v>0</v>
      </c>
      <c r="BL385" s="15" t="s">
        <v>132</v>
      </c>
      <c r="BM385" s="15" t="s">
        <v>519</v>
      </c>
    </row>
    <row r="386" spans="2:65" s="1" customFormat="1" ht="16.5" customHeight="1">
      <c r="B386" s="29"/>
      <c r="C386" s="214" t="s">
        <v>520</v>
      </c>
      <c r="D386" s="152" t="s">
        <v>127</v>
      </c>
      <c r="E386" s="153" t="s">
        <v>521</v>
      </c>
      <c r="F386" s="154" t="s">
        <v>522</v>
      </c>
      <c r="G386" s="155" t="s">
        <v>481</v>
      </c>
      <c r="H386" s="218">
        <v>1</v>
      </c>
      <c r="I386" s="219"/>
      <c r="J386" s="157">
        <f>ROUND(I386*H386,2)</f>
        <v>0</v>
      </c>
      <c r="K386" s="154" t="s">
        <v>131</v>
      </c>
      <c r="L386" s="33"/>
      <c r="M386" s="205" t="s">
        <v>1</v>
      </c>
      <c r="N386" s="206" t="s">
        <v>35</v>
      </c>
      <c r="O386" s="207">
        <v>0</v>
      </c>
      <c r="P386" s="207">
        <f>O386*H386</f>
        <v>0</v>
      </c>
      <c r="Q386" s="207">
        <v>0</v>
      </c>
      <c r="R386" s="207">
        <f>Q386*H386</f>
        <v>0</v>
      </c>
      <c r="S386" s="207">
        <v>0</v>
      </c>
      <c r="T386" s="208">
        <f>S386*H386</f>
        <v>0</v>
      </c>
      <c r="AR386" s="15" t="s">
        <v>132</v>
      </c>
      <c r="AT386" s="15" t="s">
        <v>127</v>
      </c>
      <c r="AU386" s="15" t="s">
        <v>73</v>
      </c>
      <c r="AY386" s="15" t="s">
        <v>126</v>
      </c>
      <c r="BE386" s="161">
        <f>IF(N386="základní",J386,0)</f>
        <v>0</v>
      </c>
      <c r="BF386" s="161">
        <f>IF(N386="snížená",J386,0)</f>
        <v>0</v>
      </c>
      <c r="BG386" s="161">
        <f>IF(N386="zákl. přenesená",J386,0)</f>
        <v>0</v>
      </c>
      <c r="BH386" s="161">
        <f>IF(N386="sníž. přenesená",J386,0)</f>
        <v>0</v>
      </c>
      <c r="BI386" s="161">
        <f>IF(N386="nulová",J386,0)</f>
        <v>0</v>
      </c>
      <c r="BJ386" s="15" t="s">
        <v>71</v>
      </c>
      <c r="BK386" s="161">
        <f>ROUND(I386*H386,2)</f>
        <v>0</v>
      </c>
      <c r="BL386" s="15" t="s">
        <v>132</v>
      </c>
      <c r="BM386" s="15" t="s">
        <v>523</v>
      </c>
    </row>
    <row r="387" spans="2:12" s="1" customFormat="1" ht="6.9" customHeight="1">
      <c r="B387" s="41"/>
      <c r="C387" s="42"/>
      <c r="D387" s="42"/>
      <c r="E387" s="42"/>
      <c r="F387" s="42"/>
      <c r="G387" s="42"/>
      <c r="H387" s="222"/>
      <c r="I387" s="222"/>
      <c r="J387" s="42"/>
      <c r="K387" s="42"/>
      <c r="L387" s="33"/>
    </row>
    <row r="388" spans="8:9" ht="12">
      <c r="H388" s="223"/>
      <c r="I388" s="223"/>
    </row>
    <row r="389" spans="8:9" ht="12">
      <c r="H389" s="223"/>
      <c r="I389" s="223"/>
    </row>
    <row r="390" spans="8:9" ht="12">
      <c r="H390" s="223"/>
      <c r="I390" s="223"/>
    </row>
    <row r="391" spans="8:9" ht="12">
      <c r="H391" s="223"/>
      <c r="I391" s="223"/>
    </row>
    <row r="392" spans="8:9" ht="12">
      <c r="H392" s="223"/>
      <c r="I392" s="223"/>
    </row>
    <row r="393" spans="8:9" ht="12">
      <c r="H393" s="223"/>
      <c r="I393" s="223"/>
    </row>
    <row r="394" spans="8:9" ht="12">
      <c r="H394" s="223"/>
      <c r="I394" s="223"/>
    </row>
    <row r="395" spans="8:9" ht="12">
      <c r="H395" s="223"/>
      <c r="I395" s="223"/>
    </row>
    <row r="396" spans="8:9" ht="12">
      <c r="H396" s="223"/>
      <c r="I396" s="223"/>
    </row>
    <row r="397" spans="8:9" ht="12">
      <c r="H397" s="223"/>
      <c r="I397" s="223"/>
    </row>
  </sheetData>
  <sheetProtection formatColumns="0" formatRows="0" autoFilter="0"/>
  <autoFilter ref="C98:K386"/>
  <mergeCells count="9">
    <mergeCell ref="E50:H50"/>
    <mergeCell ref="E89:H89"/>
    <mergeCell ref="E91:H9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horizontalDpi="600" verticalDpi="600" orientation="landscape" paperSize="9" scale="78" r:id="rId2"/>
  <headerFooter>
    <oddFooter>&amp;CStrana &amp;P z &amp;N</oddFooter>
  </headerFooter>
  <rowBreaks count="4" manualBreakCount="4">
    <brk id="138" min="2" max="16383" man="1"/>
    <brk id="183" min="2" max="16383" man="1"/>
    <brk id="235" min="2" max="16383" man="1"/>
    <brk id="290" min="2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workbookViewId="0" topLeftCell="A1">
      <selection activeCell="I61" sqref="I61"/>
    </sheetView>
  </sheetViews>
  <sheetFormatPr defaultColWidth="9.140625" defaultRowHeight="12"/>
  <sheetData>
    <row r="1" spans="1:15" ht="14.4">
      <c r="A1" s="270"/>
      <c r="B1" s="271" t="s">
        <v>104</v>
      </c>
      <c r="C1" s="271"/>
      <c r="D1" s="271"/>
      <c r="E1" s="271"/>
      <c r="F1" s="271"/>
      <c r="G1" s="271"/>
      <c r="H1" s="271"/>
      <c r="I1" s="271"/>
      <c r="J1" s="271"/>
      <c r="K1" s="271"/>
      <c r="L1" s="272">
        <f>BI1</f>
        <v>0</v>
      </c>
      <c r="M1" s="273"/>
      <c r="N1" s="273"/>
      <c r="O1" s="273"/>
    </row>
    <row r="2" spans="1:15" ht="20.4">
      <c r="A2" s="152">
        <v>1</v>
      </c>
      <c r="B2" s="152" t="s">
        <v>127</v>
      </c>
      <c r="C2" s="153" t="s">
        <v>680</v>
      </c>
      <c r="D2" s="274" t="s">
        <v>740</v>
      </c>
      <c r="E2" s="274"/>
      <c r="F2" s="274"/>
      <c r="G2" s="274"/>
      <c r="H2" s="155" t="s">
        <v>225</v>
      </c>
      <c r="I2" s="156">
        <v>82</v>
      </c>
      <c r="J2" s="275">
        <v>0</v>
      </c>
      <c r="K2" s="276"/>
      <c r="L2" s="277">
        <f>ROUND(J2*I2,2)</f>
        <v>0</v>
      </c>
      <c r="M2" s="277"/>
      <c r="N2" s="277"/>
      <c r="O2" s="277"/>
    </row>
    <row r="3" spans="1:15" ht="12">
      <c r="A3" s="278"/>
      <c r="B3" s="278"/>
      <c r="C3" s="279"/>
      <c r="D3" s="280" t="s">
        <v>741</v>
      </c>
      <c r="E3" s="281"/>
      <c r="F3" s="281"/>
      <c r="G3" s="281"/>
      <c r="H3" s="278"/>
      <c r="I3" s="282">
        <v>82</v>
      </c>
      <c r="J3" s="278"/>
      <c r="K3" s="278"/>
      <c r="L3" s="278"/>
      <c r="M3" s="278"/>
      <c r="N3" s="278"/>
      <c r="O3" s="278"/>
    </row>
    <row r="4" spans="1:15" ht="20.4">
      <c r="A4" s="152">
        <v>2</v>
      </c>
      <c r="B4" s="152" t="s">
        <v>127</v>
      </c>
      <c r="C4" s="153" t="s">
        <v>681</v>
      </c>
      <c r="D4" s="274" t="s">
        <v>682</v>
      </c>
      <c r="E4" s="274"/>
      <c r="F4" s="274"/>
      <c r="G4" s="274"/>
      <c r="H4" s="155" t="s">
        <v>225</v>
      </c>
      <c r="I4" s="156">
        <v>304</v>
      </c>
      <c r="J4" s="275">
        <v>0</v>
      </c>
      <c r="K4" s="276"/>
      <c r="L4" s="277">
        <f>ROUND(J4*I4,2)</f>
        <v>0</v>
      </c>
      <c r="M4" s="277"/>
      <c r="N4" s="277"/>
      <c r="O4" s="277"/>
    </row>
    <row r="5" spans="1:15" ht="12">
      <c r="A5" s="278"/>
      <c r="B5" s="278"/>
      <c r="C5" s="279"/>
      <c r="D5" s="280" t="s">
        <v>742</v>
      </c>
      <c r="E5" s="281"/>
      <c r="F5" s="281"/>
      <c r="G5" s="281"/>
      <c r="H5" s="278"/>
      <c r="I5" s="282">
        <v>304</v>
      </c>
      <c r="J5" s="278"/>
      <c r="K5" s="278"/>
      <c r="L5" s="278"/>
      <c r="M5" s="278"/>
      <c r="N5" s="278"/>
      <c r="O5" s="278"/>
    </row>
    <row r="6" spans="1:15" ht="20.4">
      <c r="A6" s="152">
        <v>3</v>
      </c>
      <c r="B6" s="152" t="s">
        <v>127</v>
      </c>
      <c r="C6" s="153" t="s">
        <v>683</v>
      </c>
      <c r="D6" s="274" t="s">
        <v>684</v>
      </c>
      <c r="E6" s="274"/>
      <c r="F6" s="274"/>
      <c r="G6" s="274"/>
      <c r="H6" s="155" t="s">
        <v>225</v>
      </c>
      <c r="I6" s="156">
        <v>15</v>
      </c>
      <c r="J6" s="275">
        <v>0</v>
      </c>
      <c r="K6" s="276"/>
      <c r="L6" s="277">
        <f>ROUND(J6*I6,2)</f>
        <v>0</v>
      </c>
      <c r="M6" s="277"/>
      <c r="N6" s="277"/>
      <c r="O6" s="277"/>
    </row>
    <row r="7" spans="1:15" ht="12">
      <c r="A7" s="278"/>
      <c r="B7" s="278"/>
      <c r="C7" s="279"/>
      <c r="D7" s="280" t="s">
        <v>739</v>
      </c>
      <c r="E7" s="281"/>
      <c r="F7" s="281"/>
      <c r="G7" s="281"/>
      <c r="H7" s="278"/>
      <c r="I7" s="282">
        <v>15</v>
      </c>
      <c r="J7" s="278"/>
      <c r="K7" s="278"/>
      <c r="L7" s="278"/>
      <c r="M7" s="278"/>
      <c r="N7" s="278"/>
      <c r="O7" s="278"/>
    </row>
    <row r="8" spans="1:15" ht="20.4">
      <c r="A8" s="152">
        <v>4</v>
      </c>
      <c r="B8" s="152" t="s">
        <v>127</v>
      </c>
      <c r="C8" s="153" t="s">
        <v>685</v>
      </c>
      <c r="D8" s="274" t="s">
        <v>686</v>
      </c>
      <c r="E8" s="274"/>
      <c r="F8" s="274"/>
      <c r="G8" s="274"/>
      <c r="H8" s="155" t="s">
        <v>225</v>
      </c>
      <c r="I8" s="156">
        <v>304</v>
      </c>
      <c r="J8" s="275">
        <v>0</v>
      </c>
      <c r="K8" s="276"/>
      <c r="L8" s="277">
        <f>ROUND(J8*I8,2)</f>
        <v>0</v>
      </c>
      <c r="M8" s="277"/>
      <c r="N8" s="277"/>
      <c r="O8" s="277"/>
    </row>
    <row r="9" spans="1:15" ht="12">
      <c r="A9" s="278"/>
      <c r="B9" s="278"/>
      <c r="C9" s="279" t="s">
        <v>1</v>
      </c>
      <c r="D9" s="280"/>
      <c r="E9" s="281"/>
      <c r="F9" s="281"/>
      <c r="G9" s="281"/>
      <c r="H9" s="278"/>
      <c r="I9" s="282">
        <v>304</v>
      </c>
      <c r="J9" s="278"/>
      <c r="K9" s="278"/>
      <c r="L9" s="278"/>
      <c r="M9" s="278"/>
      <c r="N9" s="278"/>
      <c r="O9" s="278"/>
    </row>
    <row r="10" spans="1:15" ht="20.4">
      <c r="A10" s="152">
        <v>5</v>
      </c>
      <c r="B10" s="152" t="s">
        <v>127</v>
      </c>
      <c r="C10" s="153" t="s">
        <v>687</v>
      </c>
      <c r="D10" s="274" t="s">
        <v>688</v>
      </c>
      <c r="E10" s="274"/>
      <c r="F10" s="274"/>
      <c r="G10" s="274"/>
      <c r="H10" s="155" t="s">
        <v>225</v>
      </c>
      <c r="I10" s="156">
        <v>82</v>
      </c>
      <c r="J10" s="275">
        <v>0</v>
      </c>
      <c r="K10" s="276"/>
      <c r="L10" s="277">
        <f>ROUND(J10*I10,2)</f>
        <v>0</v>
      </c>
      <c r="M10" s="277"/>
      <c r="N10" s="277"/>
      <c r="O10" s="277"/>
    </row>
    <row r="11" spans="1:15" ht="12">
      <c r="A11" s="278"/>
      <c r="B11" s="278"/>
      <c r="C11" s="279" t="s">
        <v>1</v>
      </c>
      <c r="D11" s="280"/>
      <c r="E11" s="281"/>
      <c r="F11" s="281"/>
      <c r="G11" s="281"/>
      <c r="H11" s="278"/>
      <c r="I11" s="282">
        <v>82</v>
      </c>
      <c r="J11" s="278"/>
      <c r="K11" s="278"/>
      <c r="L11" s="278"/>
      <c r="M11" s="278"/>
      <c r="N11" s="278"/>
      <c r="O11" s="278"/>
    </row>
    <row r="12" spans="1:15" ht="20.4">
      <c r="A12" s="152">
        <v>6</v>
      </c>
      <c r="B12" s="152" t="s">
        <v>127</v>
      </c>
      <c r="C12" s="153" t="s">
        <v>689</v>
      </c>
      <c r="D12" s="274" t="s">
        <v>690</v>
      </c>
      <c r="E12" s="274"/>
      <c r="F12" s="274"/>
      <c r="G12" s="274"/>
      <c r="H12" s="155" t="s">
        <v>225</v>
      </c>
      <c r="I12" s="156">
        <v>15</v>
      </c>
      <c r="J12" s="275">
        <v>0</v>
      </c>
      <c r="K12" s="276"/>
      <c r="L12" s="277">
        <f>ROUND(J12*I12,2)</f>
        <v>0</v>
      </c>
      <c r="M12" s="277"/>
      <c r="N12" s="277"/>
      <c r="O12" s="277"/>
    </row>
    <row r="13" spans="1:15" ht="12">
      <c r="A13" s="278"/>
      <c r="B13" s="278"/>
      <c r="C13" s="279" t="s">
        <v>1</v>
      </c>
      <c r="D13" s="280"/>
      <c r="E13" s="281"/>
      <c r="F13" s="281"/>
      <c r="G13" s="281"/>
      <c r="H13" s="278"/>
      <c r="I13" s="282">
        <v>15</v>
      </c>
      <c r="J13" s="278"/>
      <c r="K13" s="278"/>
      <c r="L13" s="278"/>
      <c r="M13" s="278"/>
      <c r="N13" s="278"/>
      <c r="O13" s="278"/>
    </row>
    <row r="14" spans="1:15" ht="20.4">
      <c r="A14" s="152">
        <v>7</v>
      </c>
      <c r="B14" s="152" t="s">
        <v>127</v>
      </c>
      <c r="C14" s="153" t="s">
        <v>691</v>
      </c>
      <c r="D14" s="274" t="s">
        <v>692</v>
      </c>
      <c r="E14" s="274"/>
      <c r="F14" s="274"/>
      <c r="G14" s="274"/>
      <c r="H14" s="155" t="s">
        <v>136</v>
      </c>
      <c r="I14" s="156">
        <v>402</v>
      </c>
      <c r="J14" s="275">
        <v>0</v>
      </c>
      <c r="K14" s="276"/>
      <c r="L14" s="277">
        <f>ROUND(J14*I14,2)</f>
        <v>0</v>
      </c>
      <c r="M14" s="277"/>
      <c r="N14" s="277"/>
      <c r="O14" s="277"/>
    </row>
    <row r="15" spans="1:15" ht="12">
      <c r="A15" s="278"/>
      <c r="B15" s="278"/>
      <c r="C15" s="279"/>
      <c r="D15" s="280" t="s">
        <v>743</v>
      </c>
      <c r="E15" s="281"/>
      <c r="F15" s="281"/>
      <c r="G15" s="281"/>
      <c r="H15" s="278"/>
      <c r="I15" s="282">
        <v>402</v>
      </c>
      <c r="J15" s="278"/>
      <c r="K15" s="278"/>
      <c r="L15" s="278"/>
      <c r="M15" s="278"/>
      <c r="N15" s="278"/>
      <c r="O15" s="278"/>
    </row>
    <row r="16" spans="1:15" ht="20.4">
      <c r="A16" s="152">
        <v>8</v>
      </c>
      <c r="B16" s="152" t="s">
        <v>127</v>
      </c>
      <c r="C16" s="153" t="s">
        <v>693</v>
      </c>
      <c r="D16" s="274" t="s">
        <v>694</v>
      </c>
      <c r="E16" s="274"/>
      <c r="F16" s="274"/>
      <c r="G16" s="274"/>
      <c r="H16" s="155" t="s">
        <v>136</v>
      </c>
      <c r="I16" s="156">
        <v>402</v>
      </c>
      <c r="J16" s="275">
        <v>0</v>
      </c>
      <c r="K16" s="276"/>
      <c r="L16" s="277">
        <f>ROUND(J16*I16,2)</f>
        <v>0</v>
      </c>
      <c r="M16" s="277"/>
      <c r="N16" s="277"/>
      <c r="O16" s="277"/>
    </row>
    <row r="17" spans="1:15" ht="12">
      <c r="A17" s="278"/>
      <c r="B17" s="278"/>
      <c r="C17" s="279"/>
      <c r="D17" s="280">
        <v>402</v>
      </c>
      <c r="E17" s="281"/>
      <c r="F17" s="281"/>
      <c r="G17" s="281"/>
      <c r="H17" s="278"/>
      <c r="I17" s="282">
        <v>402</v>
      </c>
      <c r="J17" s="278"/>
      <c r="K17" s="278"/>
      <c r="L17" s="278"/>
      <c r="M17" s="278"/>
      <c r="N17" s="278"/>
      <c r="O17" s="278"/>
    </row>
    <row r="18" spans="1:15" ht="20.4">
      <c r="A18" s="152">
        <v>9</v>
      </c>
      <c r="B18" s="152" t="s">
        <v>127</v>
      </c>
      <c r="C18" s="153" t="s">
        <v>695</v>
      </c>
      <c r="D18" s="274" t="s">
        <v>696</v>
      </c>
      <c r="E18" s="274"/>
      <c r="F18" s="274"/>
      <c r="G18" s="274"/>
      <c r="H18" s="155" t="s">
        <v>136</v>
      </c>
      <c r="I18" s="156">
        <v>402</v>
      </c>
      <c r="J18" s="275">
        <v>0</v>
      </c>
      <c r="K18" s="276"/>
      <c r="L18" s="277">
        <f>ROUND(J18*I18,2)</f>
        <v>0</v>
      </c>
      <c r="M18" s="277"/>
      <c r="N18" s="277"/>
      <c r="O18" s="277"/>
    </row>
    <row r="19" spans="1:15" ht="12">
      <c r="A19" s="278"/>
      <c r="B19" s="278"/>
      <c r="C19" s="279" t="s">
        <v>1</v>
      </c>
      <c r="D19" s="280">
        <v>402</v>
      </c>
      <c r="E19" s="281"/>
      <c r="F19" s="281"/>
      <c r="G19" s="281"/>
      <c r="H19" s="278"/>
      <c r="I19" s="282">
        <v>402</v>
      </c>
      <c r="J19" s="278"/>
      <c r="K19" s="278"/>
      <c r="L19" s="278"/>
      <c r="M19" s="278"/>
      <c r="N19" s="278"/>
      <c r="O19" s="278"/>
    </row>
    <row r="20" spans="1:15" ht="20.4">
      <c r="A20" s="152">
        <v>10</v>
      </c>
      <c r="B20" s="152" t="s">
        <v>127</v>
      </c>
      <c r="C20" s="153" t="s">
        <v>697</v>
      </c>
      <c r="D20" s="274" t="s">
        <v>698</v>
      </c>
      <c r="E20" s="274"/>
      <c r="F20" s="274"/>
      <c r="G20" s="274"/>
      <c r="H20" s="155" t="s">
        <v>136</v>
      </c>
      <c r="I20" s="156">
        <v>32</v>
      </c>
      <c r="J20" s="275">
        <v>0</v>
      </c>
      <c r="K20" s="276"/>
      <c r="L20" s="277">
        <f>ROUND(J20*I20,2)</f>
        <v>0</v>
      </c>
      <c r="M20" s="277"/>
      <c r="N20" s="277"/>
      <c r="O20" s="277"/>
    </row>
    <row r="21" spans="1:15" ht="12">
      <c r="A21" s="278"/>
      <c r="B21" s="278"/>
      <c r="C21" s="279" t="s">
        <v>1</v>
      </c>
      <c r="D21" s="280" t="s">
        <v>744</v>
      </c>
      <c r="E21" s="281"/>
      <c r="F21" s="281"/>
      <c r="G21" s="281"/>
      <c r="H21" s="278"/>
      <c r="I21" s="282">
        <v>32</v>
      </c>
      <c r="J21" s="278"/>
      <c r="K21" s="278"/>
      <c r="L21" s="278"/>
      <c r="M21" s="278"/>
      <c r="N21" s="278"/>
      <c r="O21" s="278"/>
    </row>
    <row r="22" spans="1:15" ht="20.4">
      <c r="A22" s="152">
        <v>11</v>
      </c>
      <c r="B22" s="152" t="s">
        <v>127</v>
      </c>
      <c r="C22" s="153" t="s">
        <v>699</v>
      </c>
      <c r="D22" s="274" t="s">
        <v>700</v>
      </c>
      <c r="E22" s="274"/>
      <c r="F22" s="274"/>
      <c r="G22" s="274"/>
      <c r="H22" s="155" t="s">
        <v>136</v>
      </c>
      <c r="I22" s="156">
        <v>32</v>
      </c>
      <c r="J22" s="275">
        <v>0</v>
      </c>
      <c r="K22" s="276"/>
      <c r="L22" s="277">
        <f>ROUND(J22*I22,2)</f>
        <v>0</v>
      </c>
      <c r="M22" s="277"/>
      <c r="N22" s="277"/>
      <c r="O22" s="277"/>
    </row>
    <row r="23" spans="1:15" ht="12">
      <c r="A23" s="278"/>
      <c r="B23" s="278"/>
      <c r="C23" s="279" t="s">
        <v>1</v>
      </c>
      <c r="D23" s="280"/>
      <c r="E23" s="281"/>
      <c r="F23" s="281"/>
      <c r="G23" s="281"/>
      <c r="H23" s="278"/>
      <c r="I23" s="282">
        <v>32</v>
      </c>
      <c r="J23" s="278"/>
      <c r="K23" s="278"/>
      <c r="L23" s="278"/>
      <c r="M23" s="278"/>
      <c r="N23" s="278"/>
      <c r="O23" s="278"/>
    </row>
    <row r="24" spans="1:15" ht="20.4">
      <c r="A24" s="152">
        <v>12</v>
      </c>
      <c r="B24" s="152" t="s">
        <v>127</v>
      </c>
      <c r="C24" s="153" t="s">
        <v>702</v>
      </c>
      <c r="D24" s="274" t="s">
        <v>703</v>
      </c>
      <c r="E24" s="274"/>
      <c r="F24" s="274"/>
      <c r="G24" s="274"/>
      <c r="H24" s="155" t="s">
        <v>136</v>
      </c>
      <c r="I24" s="156">
        <v>454</v>
      </c>
      <c r="J24" s="275">
        <v>0</v>
      </c>
      <c r="K24" s="276"/>
      <c r="L24" s="277">
        <f>ROUND(J24*I24,2)</f>
        <v>0</v>
      </c>
      <c r="M24" s="277"/>
      <c r="N24" s="277"/>
      <c r="O24" s="277"/>
    </row>
    <row r="25" spans="1:15" ht="12">
      <c r="A25" s="278"/>
      <c r="B25" s="278"/>
      <c r="C25" s="279" t="s">
        <v>1</v>
      </c>
      <c r="D25" s="280" t="s">
        <v>704</v>
      </c>
      <c r="E25" s="281"/>
      <c r="F25" s="281"/>
      <c r="G25" s="281"/>
      <c r="H25" s="278"/>
      <c r="I25" s="282">
        <v>402</v>
      </c>
      <c r="J25" s="278"/>
      <c r="K25" s="278"/>
      <c r="L25" s="278"/>
      <c r="M25" s="278"/>
      <c r="N25" s="278"/>
      <c r="O25" s="278"/>
    </row>
    <row r="26" spans="1:15" ht="12">
      <c r="A26" s="278"/>
      <c r="B26" s="278"/>
      <c r="C26" s="279" t="s">
        <v>1</v>
      </c>
      <c r="D26" s="283" t="s">
        <v>705</v>
      </c>
      <c r="E26" s="284"/>
      <c r="F26" s="284"/>
      <c r="G26" s="284"/>
      <c r="H26" s="278"/>
      <c r="I26" s="282">
        <v>32</v>
      </c>
      <c r="J26" s="278"/>
      <c r="K26" s="278"/>
      <c r="L26" s="278"/>
      <c r="M26" s="278"/>
      <c r="N26" s="278"/>
      <c r="O26" s="278"/>
    </row>
    <row r="27" spans="1:15" ht="12">
      <c r="A27" s="278"/>
      <c r="B27" s="278"/>
      <c r="C27" s="279" t="s">
        <v>1</v>
      </c>
      <c r="D27" s="283" t="s">
        <v>738</v>
      </c>
      <c r="E27" s="284"/>
      <c r="F27" s="284"/>
      <c r="G27" s="284"/>
      <c r="H27" s="278"/>
      <c r="I27" s="282">
        <v>20</v>
      </c>
      <c r="J27" s="278"/>
      <c r="K27" s="278"/>
      <c r="L27" s="278"/>
      <c r="M27" s="278"/>
      <c r="N27" s="278"/>
      <c r="O27" s="278"/>
    </row>
    <row r="28" spans="1:15" ht="12">
      <c r="A28" s="285"/>
      <c r="B28" s="285"/>
      <c r="C28" s="286" t="s">
        <v>1</v>
      </c>
      <c r="D28" s="287" t="s">
        <v>140</v>
      </c>
      <c r="E28" s="288"/>
      <c r="F28" s="288"/>
      <c r="G28" s="288"/>
      <c r="H28" s="285"/>
      <c r="I28" s="289">
        <v>454</v>
      </c>
      <c r="J28" s="285"/>
      <c r="K28" s="285"/>
      <c r="L28" s="285"/>
      <c r="M28" s="285"/>
      <c r="N28" s="285"/>
      <c r="O28" s="285"/>
    </row>
    <row r="29" spans="1:15" ht="20.4">
      <c r="A29" s="152">
        <v>13</v>
      </c>
      <c r="B29" s="152" t="s">
        <v>127</v>
      </c>
      <c r="C29" s="153" t="s">
        <v>706</v>
      </c>
      <c r="D29" s="274" t="s">
        <v>707</v>
      </c>
      <c r="E29" s="274"/>
      <c r="F29" s="274"/>
      <c r="G29" s="274"/>
      <c r="H29" s="155" t="s">
        <v>136</v>
      </c>
      <c r="I29" s="156">
        <v>20</v>
      </c>
      <c r="J29" s="275">
        <v>0</v>
      </c>
      <c r="K29" s="276"/>
      <c r="L29" s="277">
        <f>ROUND(J29*I29,2)</f>
        <v>0</v>
      </c>
      <c r="M29" s="277"/>
      <c r="N29" s="277"/>
      <c r="O29" s="277"/>
    </row>
    <row r="30" spans="1:15" ht="12">
      <c r="A30" s="278"/>
      <c r="B30" s="278"/>
      <c r="C30" s="279" t="s">
        <v>1</v>
      </c>
      <c r="D30" s="280"/>
      <c r="E30" s="281"/>
      <c r="F30" s="281"/>
      <c r="G30" s="281"/>
      <c r="H30" s="278"/>
      <c r="I30" s="282">
        <v>20</v>
      </c>
      <c r="J30" s="278"/>
      <c r="K30" s="278"/>
      <c r="L30" s="278"/>
      <c r="M30" s="278"/>
      <c r="N30" s="278"/>
      <c r="O30" s="278"/>
    </row>
    <row r="31" spans="1:15" ht="20.4">
      <c r="A31" s="152">
        <v>14</v>
      </c>
      <c r="B31" s="152" t="s">
        <v>127</v>
      </c>
      <c r="C31" s="153" t="s">
        <v>708</v>
      </c>
      <c r="D31" s="274" t="s">
        <v>709</v>
      </c>
      <c r="E31" s="274"/>
      <c r="F31" s="274"/>
      <c r="G31" s="274"/>
      <c r="H31" s="155" t="s">
        <v>185</v>
      </c>
      <c r="I31" s="156">
        <v>104.42</v>
      </c>
      <c r="J31" s="275">
        <v>0</v>
      </c>
      <c r="K31" s="276"/>
      <c r="L31" s="277">
        <f>ROUND(J31*I31,2)</f>
        <v>0</v>
      </c>
      <c r="M31" s="277"/>
      <c r="N31" s="277"/>
      <c r="O31" s="277"/>
    </row>
    <row r="32" spans="1:15" ht="12">
      <c r="A32" s="278"/>
      <c r="B32" s="278"/>
      <c r="C32" s="279" t="s">
        <v>1</v>
      </c>
      <c r="D32" s="280"/>
      <c r="E32" s="281"/>
      <c r="F32" s="281"/>
      <c r="G32" s="281"/>
      <c r="H32" s="278"/>
      <c r="I32" s="282">
        <v>104.42</v>
      </c>
      <c r="J32" s="278"/>
      <c r="K32" s="278"/>
      <c r="L32" s="278"/>
      <c r="M32" s="278"/>
      <c r="N32" s="278"/>
      <c r="O32" s="278"/>
    </row>
    <row r="33" spans="1:15" ht="20.4">
      <c r="A33" s="152">
        <v>15</v>
      </c>
      <c r="B33" s="152" t="s">
        <v>127</v>
      </c>
      <c r="C33" s="153" t="s">
        <v>710</v>
      </c>
      <c r="D33" s="274" t="s">
        <v>711</v>
      </c>
      <c r="E33" s="274"/>
      <c r="F33" s="274"/>
      <c r="G33" s="274"/>
      <c r="H33" s="155" t="s">
        <v>185</v>
      </c>
      <c r="I33" s="156">
        <v>939.78</v>
      </c>
      <c r="J33" s="275">
        <v>0</v>
      </c>
      <c r="K33" s="276"/>
      <c r="L33" s="277">
        <f>ROUND(J33*I33,2)</f>
        <v>0</v>
      </c>
      <c r="M33" s="277"/>
      <c r="N33" s="277"/>
      <c r="O33" s="277"/>
    </row>
    <row r="34" spans="1:15" ht="12">
      <c r="A34" s="278"/>
      <c r="B34" s="278"/>
      <c r="C34" s="279" t="s">
        <v>1</v>
      </c>
      <c r="D34" s="280"/>
      <c r="E34" s="281"/>
      <c r="F34" s="281"/>
      <c r="G34" s="281"/>
      <c r="H34" s="278"/>
      <c r="I34" s="282">
        <v>939.78</v>
      </c>
      <c r="J34" s="278"/>
      <c r="K34" s="278"/>
      <c r="L34" s="278"/>
      <c r="M34" s="278"/>
      <c r="N34" s="278"/>
      <c r="O34" s="278"/>
    </row>
    <row r="35" spans="1:15" ht="20.4">
      <c r="A35" s="152">
        <v>16</v>
      </c>
      <c r="B35" s="152" t="s">
        <v>127</v>
      </c>
      <c r="C35" s="153" t="s">
        <v>712</v>
      </c>
      <c r="D35" s="274" t="s">
        <v>713</v>
      </c>
      <c r="E35" s="274"/>
      <c r="F35" s="274"/>
      <c r="G35" s="274"/>
      <c r="H35" s="155" t="s">
        <v>185</v>
      </c>
      <c r="I35" s="156">
        <v>4.8</v>
      </c>
      <c r="J35" s="275">
        <v>0</v>
      </c>
      <c r="K35" s="276"/>
      <c r="L35" s="277">
        <f>ROUND(J35*I35,2)</f>
        <v>0</v>
      </c>
      <c r="M35" s="277"/>
      <c r="N35" s="277"/>
      <c r="O35" s="277"/>
    </row>
    <row r="36" spans="1:15" ht="12">
      <c r="A36" s="278"/>
      <c r="B36" s="278"/>
      <c r="C36" s="279" t="s">
        <v>1</v>
      </c>
      <c r="D36" s="280"/>
      <c r="E36" s="281"/>
      <c r="F36" s="281"/>
      <c r="G36" s="281"/>
      <c r="H36" s="278"/>
      <c r="I36" s="282">
        <v>4.8</v>
      </c>
      <c r="J36" s="278"/>
      <c r="K36" s="278"/>
      <c r="L36" s="278"/>
      <c r="M36" s="278"/>
      <c r="N36" s="278"/>
      <c r="O36" s="278"/>
    </row>
    <row r="37" spans="1:15" ht="20.4">
      <c r="A37" s="152">
        <v>17</v>
      </c>
      <c r="B37" s="152" t="s">
        <v>127</v>
      </c>
      <c r="C37" s="153" t="s">
        <v>714</v>
      </c>
      <c r="D37" s="274" t="s">
        <v>715</v>
      </c>
      <c r="E37" s="274"/>
      <c r="F37" s="274"/>
      <c r="G37" s="274"/>
      <c r="H37" s="155" t="s">
        <v>185</v>
      </c>
      <c r="I37" s="156">
        <v>5.7</v>
      </c>
      <c r="J37" s="275">
        <v>0</v>
      </c>
      <c r="K37" s="276"/>
      <c r="L37" s="277">
        <f>ROUND(J37*I37,2)</f>
        <v>0</v>
      </c>
      <c r="M37" s="277"/>
      <c r="N37" s="277"/>
      <c r="O37" s="277"/>
    </row>
    <row r="38" spans="1:15" ht="12">
      <c r="A38" s="278"/>
      <c r="B38" s="278"/>
      <c r="C38" s="279" t="s">
        <v>1</v>
      </c>
      <c r="D38" s="280"/>
      <c r="E38" s="281"/>
      <c r="F38" s="281"/>
      <c r="G38" s="281"/>
      <c r="H38" s="278"/>
      <c r="I38" s="282">
        <v>5.7</v>
      </c>
      <c r="J38" s="278"/>
      <c r="K38" s="278"/>
      <c r="L38" s="278"/>
      <c r="M38" s="278"/>
      <c r="N38" s="278"/>
      <c r="O38" s="278"/>
    </row>
    <row r="39" spans="1:15" ht="20.4">
      <c r="A39" s="152">
        <v>18</v>
      </c>
      <c r="B39" s="152" t="s">
        <v>127</v>
      </c>
      <c r="C39" s="153" t="s">
        <v>716</v>
      </c>
      <c r="D39" s="274" t="s">
        <v>717</v>
      </c>
      <c r="E39" s="274"/>
      <c r="F39" s="274"/>
      <c r="G39" s="274"/>
      <c r="H39" s="155" t="s">
        <v>185</v>
      </c>
      <c r="I39" s="156">
        <v>104.42</v>
      </c>
      <c r="J39" s="275">
        <v>0</v>
      </c>
      <c r="K39" s="276"/>
      <c r="L39" s="277">
        <f>ROUND(J39*I39,2)</f>
        <v>0</v>
      </c>
      <c r="M39" s="277"/>
      <c r="N39" s="277"/>
      <c r="O39" s="277"/>
    </row>
    <row r="40" spans="1:15" ht="12">
      <c r="A40" s="278"/>
      <c r="B40" s="278"/>
      <c r="C40" s="279" t="s">
        <v>1</v>
      </c>
      <c r="D40" s="280"/>
      <c r="E40" s="281"/>
      <c r="F40" s="281"/>
      <c r="G40" s="281"/>
      <c r="H40" s="278"/>
      <c r="I40" s="282">
        <v>104.42</v>
      </c>
      <c r="J40" s="278"/>
      <c r="K40" s="278"/>
      <c r="L40" s="278"/>
      <c r="M40" s="278"/>
      <c r="N40" s="278"/>
      <c r="O40" s="278"/>
    </row>
    <row r="41" spans="1:15" ht="20.4">
      <c r="A41" s="152">
        <v>19</v>
      </c>
      <c r="B41" s="152" t="s">
        <v>127</v>
      </c>
      <c r="C41" s="153" t="s">
        <v>718</v>
      </c>
      <c r="D41" s="274" t="s">
        <v>719</v>
      </c>
      <c r="E41" s="274"/>
      <c r="F41" s="274"/>
      <c r="G41" s="274"/>
      <c r="H41" s="155" t="s">
        <v>225</v>
      </c>
      <c r="I41" s="156">
        <v>82</v>
      </c>
      <c r="J41" s="275">
        <v>0</v>
      </c>
      <c r="K41" s="276"/>
      <c r="L41" s="277">
        <f>ROUND(J41*I41,2)</f>
        <v>0</v>
      </c>
      <c r="M41" s="277"/>
      <c r="N41" s="277"/>
      <c r="O41" s="277"/>
    </row>
    <row r="42" spans="1:15" ht="12">
      <c r="A42" s="278"/>
      <c r="B42" s="278"/>
      <c r="C42" s="279" t="s">
        <v>1</v>
      </c>
      <c r="D42" s="280"/>
      <c r="E42" s="281"/>
      <c r="F42" s="281"/>
      <c r="G42" s="281"/>
      <c r="H42" s="278"/>
      <c r="I42" s="282">
        <v>82</v>
      </c>
      <c r="J42" s="278"/>
      <c r="K42" s="278"/>
      <c r="L42" s="278"/>
      <c r="M42" s="278"/>
      <c r="N42" s="278"/>
      <c r="O42" s="278"/>
    </row>
    <row r="43" spans="1:15" ht="20.4">
      <c r="A43" s="152">
        <v>20</v>
      </c>
      <c r="B43" s="152" t="s">
        <v>127</v>
      </c>
      <c r="C43" s="153" t="s">
        <v>720</v>
      </c>
      <c r="D43" s="274" t="s">
        <v>721</v>
      </c>
      <c r="E43" s="274"/>
      <c r="F43" s="274"/>
      <c r="G43" s="274"/>
      <c r="H43" s="155" t="s">
        <v>225</v>
      </c>
      <c r="I43" s="156">
        <v>304</v>
      </c>
      <c r="J43" s="275">
        <v>0</v>
      </c>
      <c r="K43" s="276"/>
      <c r="L43" s="277">
        <f>ROUND(J43*I43,2)</f>
        <v>0</v>
      </c>
      <c r="M43" s="277"/>
      <c r="N43" s="277"/>
      <c r="O43" s="277"/>
    </row>
    <row r="44" spans="1:15" ht="12">
      <c r="A44" s="278"/>
      <c r="B44" s="278"/>
      <c r="C44" s="279" t="s">
        <v>1</v>
      </c>
      <c r="D44" s="280"/>
      <c r="E44" s="281"/>
      <c r="F44" s="281"/>
      <c r="G44" s="281"/>
      <c r="H44" s="278"/>
      <c r="I44" s="282">
        <v>304</v>
      </c>
      <c r="J44" s="278"/>
      <c r="K44" s="278"/>
      <c r="L44" s="278"/>
      <c r="M44" s="278"/>
      <c r="N44" s="278"/>
      <c r="O44" s="278"/>
    </row>
    <row r="45" spans="1:15" ht="20.4">
      <c r="A45" s="152">
        <v>21</v>
      </c>
      <c r="B45" s="152" t="s">
        <v>127</v>
      </c>
      <c r="C45" s="153" t="s">
        <v>361</v>
      </c>
      <c r="D45" s="274" t="s">
        <v>362</v>
      </c>
      <c r="E45" s="274"/>
      <c r="F45" s="274"/>
      <c r="G45" s="274"/>
      <c r="H45" s="155" t="s">
        <v>225</v>
      </c>
      <c r="I45" s="156">
        <v>15</v>
      </c>
      <c r="J45" s="275">
        <v>0</v>
      </c>
      <c r="K45" s="276"/>
      <c r="L45" s="277">
        <f>ROUND(J45*I45,2)</f>
        <v>0</v>
      </c>
      <c r="M45" s="277"/>
      <c r="N45" s="277"/>
      <c r="O45" s="277"/>
    </row>
    <row r="46" spans="1:15" ht="12">
      <c r="A46" s="278"/>
      <c r="B46" s="278"/>
      <c r="C46" s="279" t="s">
        <v>1</v>
      </c>
      <c r="D46" s="280"/>
      <c r="E46" s="281"/>
      <c r="F46" s="281"/>
      <c r="G46" s="281"/>
      <c r="H46" s="278"/>
      <c r="I46" s="282">
        <v>15</v>
      </c>
      <c r="J46" s="278"/>
      <c r="K46" s="278"/>
      <c r="L46" s="278"/>
      <c r="M46" s="278"/>
      <c r="N46" s="278"/>
      <c r="O46" s="278"/>
    </row>
    <row r="47" spans="1:15" ht="20.4">
      <c r="A47" s="152">
        <v>22</v>
      </c>
      <c r="B47" s="152" t="s">
        <v>127</v>
      </c>
      <c r="C47" s="153" t="s">
        <v>722</v>
      </c>
      <c r="D47" s="274" t="s">
        <v>723</v>
      </c>
      <c r="E47" s="274"/>
      <c r="F47" s="274"/>
      <c r="G47" s="274"/>
      <c r="H47" s="155" t="s">
        <v>136</v>
      </c>
      <c r="I47" s="156">
        <v>402</v>
      </c>
      <c r="J47" s="275">
        <v>0</v>
      </c>
      <c r="K47" s="276"/>
      <c r="L47" s="277">
        <f>ROUND(J47*I47,2)</f>
        <v>0</v>
      </c>
      <c r="M47" s="277"/>
      <c r="N47" s="277"/>
      <c r="O47" s="277"/>
    </row>
    <row r="48" spans="1:15" ht="12">
      <c r="A48" s="278"/>
      <c r="B48" s="278"/>
      <c r="C48" s="279" t="s">
        <v>1</v>
      </c>
      <c r="D48" s="280" t="s">
        <v>704</v>
      </c>
      <c r="E48" s="281"/>
      <c r="F48" s="281"/>
      <c r="G48" s="281"/>
      <c r="H48" s="278"/>
      <c r="I48" s="282">
        <v>402</v>
      </c>
      <c r="J48" s="278"/>
      <c r="K48" s="278"/>
      <c r="L48" s="278"/>
      <c r="M48" s="278"/>
      <c r="N48" s="278"/>
      <c r="O48" s="278"/>
    </row>
    <row r="49" spans="1:15" ht="20.4">
      <c r="A49" s="152">
        <v>23</v>
      </c>
      <c r="B49" s="152" t="s">
        <v>127</v>
      </c>
      <c r="C49" s="153" t="s">
        <v>724</v>
      </c>
      <c r="D49" s="274" t="s">
        <v>725</v>
      </c>
      <c r="E49" s="274"/>
      <c r="F49" s="274"/>
      <c r="G49" s="274"/>
      <c r="H49" s="155" t="s">
        <v>136</v>
      </c>
      <c r="I49" s="156">
        <v>402</v>
      </c>
      <c r="J49" s="275">
        <v>0</v>
      </c>
      <c r="K49" s="276"/>
      <c r="L49" s="277">
        <f>ROUND(J49*I49,2)</f>
        <v>0</v>
      </c>
      <c r="M49" s="277"/>
      <c r="N49" s="277"/>
      <c r="O49" s="277"/>
    </row>
    <row r="50" spans="1:15" ht="12">
      <c r="A50" s="278"/>
      <c r="B50" s="278"/>
      <c r="C50" s="279" t="s">
        <v>1</v>
      </c>
      <c r="D50" s="280"/>
      <c r="E50" s="281"/>
      <c r="F50" s="281"/>
      <c r="G50" s="281"/>
      <c r="H50" s="278"/>
      <c r="I50" s="282">
        <v>402</v>
      </c>
      <c r="J50" s="278"/>
      <c r="K50" s="278"/>
      <c r="L50" s="278"/>
      <c r="M50" s="278"/>
      <c r="N50" s="278"/>
      <c r="O50" s="278"/>
    </row>
    <row r="51" spans="1:15" ht="20.4">
      <c r="A51" s="152">
        <v>24</v>
      </c>
      <c r="B51" s="152" t="s">
        <v>127</v>
      </c>
      <c r="C51" s="153" t="s">
        <v>726</v>
      </c>
      <c r="D51" s="274" t="s">
        <v>727</v>
      </c>
      <c r="E51" s="274"/>
      <c r="F51" s="274"/>
      <c r="G51" s="274"/>
      <c r="H51" s="155" t="s">
        <v>136</v>
      </c>
      <c r="I51" s="156">
        <v>32</v>
      </c>
      <c r="J51" s="275">
        <v>0</v>
      </c>
      <c r="K51" s="276"/>
      <c r="L51" s="277">
        <f>ROUND(J51*I51,2)</f>
        <v>0</v>
      </c>
      <c r="M51" s="277"/>
      <c r="N51" s="277"/>
      <c r="O51" s="277"/>
    </row>
    <row r="52" spans="1:15" ht="12">
      <c r="A52" s="278"/>
      <c r="B52" s="278"/>
      <c r="C52" s="279" t="s">
        <v>1</v>
      </c>
      <c r="D52" s="280" t="s">
        <v>728</v>
      </c>
      <c r="E52" s="281"/>
      <c r="F52" s="281"/>
      <c r="G52" s="281"/>
      <c r="H52" s="278"/>
      <c r="I52" s="282">
        <v>32</v>
      </c>
      <c r="J52" s="278"/>
      <c r="K52" s="278"/>
      <c r="L52" s="278"/>
      <c r="M52" s="278"/>
      <c r="N52" s="278"/>
      <c r="O52" s="278"/>
    </row>
    <row r="53" spans="1:15" ht="20.4">
      <c r="A53" s="152">
        <v>25</v>
      </c>
      <c r="B53" s="152" t="s">
        <v>127</v>
      </c>
      <c r="C53" s="153" t="s">
        <v>729</v>
      </c>
      <c r="D53" s="274" t="s">
        <v>730</v>
      </c>
      <c r="E53" s="274"/>
      <c r="F53" s="274"/>
      <c r="G53" s="274"/>
      <c r="H53" s="155" t="s">
        <v>136</v>
      </c>
      <c r="I53" s="156">
        <v>32</v>
      </c>
      <c r="J53" s="275">
        <v>0</v>
      </c>
      <c r="K53" s="276"/>
      <c r="L53" s="277">
        <f>ROUND(J53*I53,2)</f>
        <v>0</v>
      </c>
      <c r="M53" s="277"/>
      <c r="N53" s="277"/>
      <c r="O53" s="277"/>
    </row>
    <row r="54" spans="1:15" ht="12">
      <c r="A54" s="278"/>
      <c r="B54" s="278"/>
      <c r="C54" s="279" t="s">
        <v>1</v>
      </c>
      <c r="D54" s="280" t="s">
        <v>728</v>
      </c>
      <c r="E54" s="281"/>
      <c r="F54" s="281"/>
      <c r="G54" s="281"/>
      <c r="H54" s="278"/>
      <c r="I54" s="282">
        <v>32</v>
      </c>
      <c r="J54" s="278"/>
      <c r="K54" s="278"/>
      <c r="L54" s="278"/>
      <c r="M54" s="278"/>
      <c r="N54" s="278"/>
      <c r="O54" s="278"/>
    </row>
    <row r="55" spans="1:15" ht="20.4">
      <c r="A55" s="152">
        <v>26</v>
      </c>
      <c r="B55" s="152" t="s">
        <v>127</v>
      </c>
      <c r="C55" s="153" t="s">
        <v>731</v>
      </c>
      <c r="D55" s="274" t="s">
        <v>732</v>
      </c>
      <c r="E55" s="274"/>
      <c r="F55" s="274"/>
      <c r="G55" s="274"/>
      <c r="H55" s="155" t="s">
        <v>136</v>
      </c>
      <c r="I55" s="156">
        <v>32</v>
      </c>
      <c r="J55" s="275">
        <v>0</v>
      </c>
      <c r="K55" s="276"/>
      <c r="L55" s="277">
        <f>ROUND(J55*I55,2)</f>
        <v>0</v>
      </c>
      <c r="M55" s="277"/>
      <c r="N55" s="277"/>
      <c r="O55" s="277"/>
    </row>
    <row r="56" spans="1:15" ht="12">
      <c r="A56" s="278"/>
      <c r="B56" s="278"/>
      <c r="C56" s="279" t="s">
        <v>1</v>
      </c>
      <c r="D56" s="280" t="s">
        <v>701</v>
      </c>
      <c r="E56" s="281"/>
      <c r="F56" s="281"/>
      <c r="G56" s="281"/>
      <c r="H56" s="278"/>
      <c r="I56" s="282">
        <v>32</v>
      </c>
      <c r="J56" s="278"/>
      <c r="K56" s="278"/>
      <c r="L56" s="278"/>
      <c r="M56" s="278"/>
      <c r="N56" s="278"/>
      <c r="O56" s="278"/>
    </row>
    <row r="57" spans="1:15" ht="20.4">
      <c r="A57" s="152">
        <v>27</v>
      </c>
      <c r="B57" s="152" t="s">
        <v>127</v>
      </c>
      <c r="C57" s="153" t="s">
        <v>733</v>
      </c>
      <c r="D57" s="274" t="s">
        <v>734</v>
      </c>
      <c r="E57" s="274"/>
      <c r="F57" s="274"/>
      <c r="G57" s="274"/>
      <c r="H57" s="155" t="s">
        <v>136</v>
      </c>
      <c r="I57" s="156">
        <v>32</v>
      </c>
      <c r="J57" s="275">
        <v>0</v>
      </c>
      <c r="K57" s="276"/>
      <c r="L57" s="277">
        <f>ROUND(J57*I57,2)</f>
        <v>0</v>
      </c>
      <c r="M57" s="277"/>
      <c r="N57" s="277"/>
      <c r="O57" s="277"/>
    </row>
    <row r="58" spans="1:15" ht="12">
      <c r="A58" s="278"/>
      <c r="B58" s="278"/>
      <c r="C58" s="279" t="s">
        <v>1</v>
      </c>
      <c r="D58" s="280" t="s">
        <v>735</v>
      </c>
      <c r="E58" s="281"/>
      <c r="F58" s="281"/>
      <c r="G58" s="281"/>
      <c r="H58" s="278"/>
      <c r="I58" s="282">
        <v>32</v>
      </c>
      <c r="J58" s="278"/>
      <c r="K58" s="278"/>
      <c r="L58" s="278"/>
      <c r="M58" s="278"/>
      <c r="N58" s="278"/>
      <c r="O58" s="278"/>
    </row>
    <row r="59" spans="1:15" ht="20.4">
      <c r="A59" s="152">
        <v>28</v>
      </c>
      <c r="B59" s="152" t="s">
        <v>127</v>
      </c>
      <c r="C59" s="153" t="s">
        <v>736</v>
      </c>
      <c r="D59" s="274" t="s">
        <v>737</v>
      </c>
      <c r="E59" s="274"/>
      <c r="F59" s="274"/>
      <c r="G59" s="274"/>
      <c r="H59" s="155" t="s">
        <v>136</v>
      </c>
      <c r="I59" s="156">
        <v>32</v>
      </c>
      <c r="J59" s="275">
        <v>0</v>
      </c>
      <c r="K59" s="276"/>
      <c r="L59" s="277">
        <f>ROUND(J59*I59,2)</f>
        <v>0</v>
      </c>
      <c r="M59" s="277"/>
      <c r="N59" s="277"/>
      <c r="O59" s="277"/>
    </row>
    <row r="60" spans="1:15" ht="12">
      <c r="A60" s="278"/>
      <c r="B60" s="278"/>
      <c r="C60" s="279" t="s">
        <v>1</v>
      </c>
      <c r="D60" s="280" t="s">
        <v>735</v>
      </c>
      <c r="E60" s="281"/>
      <c r="F60" s="281"/>
      <c r="G60" s="281"/>
      <c r="H60" s="278"/>
      <c r="I60" s="282">
        <v>32</v>
      </c>
      <c r="J60" s="278"/>
      <c r="K60" s="278"/>
      <c r="L60" s="278"/>
      <c r="M60" s="278"/>
      <c r="N60" s="278"/>
      <c r="O60" s="278"/>
    </row>
    <row r="63" spans="1:15" ht="12">
      <c r="A63" s="152"/>
      <c r="B63" s="152"/>
      <c r="C63" s="153"/>
      <c r="D63" s="274"/>
      <c r="E63" s="274"/>
      <c r="F63" s="274"/>
      <c r="G63" s="274"/>
      <c r="H63" s="155"/>
      <c r="I63" s="156"/>
      <c r="J63" s="290"/>
      <c r="K63" s="291"/>
      <c r="L63" s="277"/>
      <c r="M63" s="277"/>
      <c r="N63" s="277"/>
      <c r="O63" s="277"/>
    </row>
    <row r="64" spans="1:15" ht="12">
      <c r="A64" s="278"/>
      <c r="B64" s="278"/>
      <c r="C64" s="279"/>
      <c r="D64" s="280"/>
      <c r="E64" s="281"/>
      <c r="F64" s="281"/>
      <c r="G64" s="281"/>
      <c r="H64" s="278"/>
      <c r="I64" s="282"/>
      <c r="J64" s="278"/>
      <c r="K64" s="278"/>
      <c r="L64" s="278"/>
      <c r="M64" s="278"/>
      <c r="N64" s="278"/>
      <c r="O64" s="278"/>
    </row>
    <row r="75" spans="1:15" ht="12">
      <c r="A75" s="152"/>
      <c r="B75" s="152"/>
      <c r="C75" s="153"/>
      <c r="D75" s="274"/>
      <c r="E75" s="274"/>
      <c r="F75" s="274"/>
      <c r="G75" s="274"/>
      <c r="H75" s="155"/>
      <c r="I75" s="156"/>
      <c r="J75" s="290"/>
      <c r="K75" s="291"/>
      <c r="L75" s="277"/>
      <c r="M75" s="277"/>
      <c r="N75" s="277"/>
      <c r="O75" s="277"/>
    </row>
    <row r="76" spans="1:15" ht="12">
      <c r="A76" s="278"/>
      <c r="B76" s="278"/>
      <c r="C76" s="279"/>
      <c r="D76" s="280"/>
      <c r="E76" s="281"/>
      <c r="F76" s="281"/>
      <c r="G76" s="281"/>
      <c r="H76" s="278"/>
      <c r="I76" s="282"/>
      <c r="J76" s="292"/>
      <c r="K76" s="292"/>
      <c r="L76" s="278"/>
      <c r="M76" s="278"/>
      <c r="N76" s="278"/>
      <c r="O76" s="278"/>
    </row>
    <row r="77" spans="1:15" ht="12">
      <c r="A77" s="152"/>
      <c r="B77" s="152"/>
      <c r="C77" s="153"/>
      <c r="D77" s="274"/>
      <c r="E77" s="274"/>
      <c r="F77" s="274"/>
      <c r="G77" s="274"/>
      <c r="H77" s="155"/>
      <c r="I77" s="156"/>
      <c r="J77" s="290"/>
      <c r="K77" s="291"/>
      <c r="L77" s="277"/>
      <c r="M77" s="277"/>
      <c r="N77" s="277"/>
      <c r="O77" s="277"/>
    </row>
    <row r="78" spans="1:15" ht="12">
      <c r="A78" s="278"/>
      <c r="B78" s="278"/>
      <c r="C78" s="279"/>
      <c r="D78" s="280"/>
      <c r="E78" s="281"/>
      <c r="F78" s="281"/>
      <c r="G78" s="281"/>
      <c r="H78" s="278"/>
      <c r="I78" s="282"/>
      <c r="J78" s="292"/>
      <c r="K78" s="292"/>
      <c r="L78" s="278"/>
      <c r="M78" s="278"/>
      <c r="N78" s="278"/>
      <c r="O78" s="278"/>
    </row>
    <row r="79" spans="1:15" ht="12">
      <c r="A79" s="152"/>
      <c r="B79" s="152"/>
      <c r="C79" s="153"/>
      <c r="D79" s="274"/>
      <c r="E79" s="274"/>
      <c r="F79" s="274"/>
      <c r="G79" s="274"/>
      <c r="H79" s="155"/>
      <c r="I79" s="156"/>
      <c r="J79" s="290"/>
      <c r="K79" s="291"/>
      <c r="L79" s="277"/>
      <c r="M79" s="277"/>
      <c r="N79" s="277"/>
      <c r="O79" s="277"/>
    </row>
    <row r="80" spans="1:15" ht="12">
      <c r="A80" s="278"/>
      <c r="B80" s="278"/>
      <c r="C80" s="279"/>
      <c r="D80" s="280"/>
      <c r="E80" s="281"/>
      <c r="F80" s="281"/>
      <c r="G80" s="281"/>
      <c r="H80" s="278"/>
      <c r="I80" s="282"/>
      <c r="J80" s="292"/>
      <c r="K80" s="292"/>
      <c r="L80" s="278"/>
      <c r="M80" s="278"/>
      <c r="N80" s="278"/>
      <c r="O80" s="278"/>
    </row>
    <row r="81" spans="1:15" ht="12">
      <c r="A81" s="152"/>
      <c r="B81" s="152"/>
      <c r="C81" s="153"/>
      <c r="D81" s="274"/>
      <c r="E81" s="274"/>
      <c r="F81" s="274"/>
      <c r="G81" s="274"/>
      <c r="H81" s="155"/>
      <c r="I81" s="156"/>
      <c r="J81" s="290"/>
      <c r="K81" s="291"/>
      <c r="L81" s="277"/>
      <c r="M81" s="277"/>
      <c r="N81" s="277"/>
      <c r="O81" s="277"/>
    </row>
    <row r="82" spans="1:15" ht="12">
      <c r="A82" s="278"/>
      <c r="B82" s="278"/>
      <c r="C82" s="279"/>
      <c r="D82" s="280"/>
      <c r="E82" s="281"/>
      <c r="F82" s="281"/>
      <c r="G82" s="281"/>
      <c r="H82" s="278"/>
      <c r="I82" s="282"/>
      <c r="J82" s="292"/>
      <c r="K82" s="292"/>
      <c r="L82" s="278"/>
      <c r="M82" s="278"/>
      <c r="N82" s="278"/>
      <c r="O82" s="278"/>
    </row>
    <row r="83" spans="1:15" ht="12">
      <c r="A83" s="152"/>
      <c r="B83" s="152"/>
      <c r="C83" s="153"/>
      <c r="D83" s="274"/>
      <c r="E83" s="274"/>
      <c r="F83" s="274"/>
      <c r="G83" s="274"/>
      <c r="H83" s="155"/>
      <c r="I83" s="156"/>
      <c r="J83" s="290"/>
      <c r="K83" s="291"/>
      <c r="L83" s="277"/>
      <c r="M83" s="277"/>
      <c r="N83" s="277"/>
      <c r="O83" s="277"/>
    </row>
    <row r="84" spans="1:15" ht="12">
      <c r="A84" s="278"/>
      <c r="B84" s="278"/>
      <c r="C84" s="279"/>
      <c r="D84" s="280"/>
      <c r="E84" s="281"/>
      <c r="F84" s="281"/>
      <c r="G84" s="281"/>
      <c r="H84" s="278"/>
      <c r="I84" s="282"/>
      <c r="J84" s="292"/>
      <c r="K84" s="292"/>
      <c r="L84" s="278"/>
      <c r="M84" s="278"/>
      <c r="N84" s="278"/>
      <c r="O84" s="278"/>
    </row>
    <row r="85" spans="1:15" ht="12">
      <c r="A85" s="152"/>
      <c r="B85" s="152"/>
      <c r="C85" s="153"/>
      <c r="D85" s="274"/>
      <c r="E85" s="274"/>
      <c r="F85" s="274"/>
      <c r="G85" s="274"/>
      <c r="H85" s="155"/>
      <c r="I85" s="156"/>
      <c r="J85" s="290"/>
      <c r="K85" s="291"/>
      <c r="L85" s="277"/>
      <c r="M85" s="277"/>
      <c r="N85" s="277"/>
      <c r="O85" s="277"/>
    </row>
    <row r="86" spans="1:15" ht="12">
      <c r="A86" s="278"/>
      <c r="B86" s="278"/>
      <c r="C86" s="279"/>
      <c r="D86" s="280"/>
      <c r="E86" s="281"/>
      <c r="F86" s="281"/>
      <c r="G86" s="281"/>
      <c r="H86" s="278"/>
      <c r="I86" s="282"/>
      <c r="J86" s="292"/>
      <c r="K86" s="292"/>
      <c r="L86" s="278"/>
      <c r="M86" s="278"/>
      <c r="N86" s="278"/>
      <c r="O86" s="278"/>
    </row>
    <row r="87" spans="1:15" ht="12">
      <c r="A87" s="152"/>
      <c r="B87" s="152"/>
      <c r="C87" s="153"/>
      <c r="D87" s="274"/>
      <c r="E87" s="274"/>
      <c r="F87" s="274"/>
      <c r="G87" s="274"/>
      <c r="H87" s="155"/>
      <c r="I87" s="156"/>
      <c r="J87" s="290"/>
      <c r="K87" s="291"/>
      <c r="L87" s="277"/>
      <c r="M87" s="277"/>
      <c r="N87" s="277"/>
      <c r="O87" s="277"/>
    </row>
    <row r="88" spans="1:15" ht="12">
      <c r="A88" s="152"/>
      <c r="B88" s="152"/>
      <c r="C88" s="153"/>
      <c r="D88" s="274"/>
      <c r="E88" s="274"/>
      <c r="F88" s="274"/>
      <c r="G88" s="274"/>
      <c r="H88" s="155"/>
      <c r="I88" s="156"/>
      <c r="J88" s="290"/>
      <c r="K88" s="291"/>
      <c r="L88" s="277"/>
      <c r="M88" s="277"/>
      <c r="N88" s="277"/>
      <c r="O88" s="277"/>
    </row>
    <row r="89" spans="1:15" ht="12">
      <c r="A89" s="278"/>
      <c r="B89" s="278"/>
      <c r="C89" s="279"/>
      <c r="D89" s="280"/>
      <c r="E89" s="281"/>
      <c r="F89" s="281"/>
      <c r="G89" s="281"/>
      <c r="H89" s="278"/>
      <c r="I89" s="282"/>
      <c r="J89" s="292"/>
      <c r="K89" s="292"/>
      <c r="L89" s="278"/>
      <c r="M89" s="278"/>
      <c r="N89" s="278"/>
      <c r="O89" s="278"/>
    </row>
    <row r="90" spans="1:15" ht="12">
      <c r="A90" s="152"/>
      <c r="B90" s="152"/>
      <c r="C90" s="153"/>
      <c r="D90" s="274"/>
      <c r="E90" s="274"/>
      <c r="F90" s="274"/>
      <c r="G90" s="274"/>
      <c r="H90" s="155"/>
      <c r="I90" s="156"/>
      <c r="J90" s="290"/>
      <c r="K90" s="291"/>
      <c r="L90" s="277"/>
      <c r="M90" s="277"/>
      <c r="N90" s="277"/>
      <c r="O90" s="277"/>
    </row>
    <row r="91" spans="1:15" ht="12">
      <c r="A91" s="278"/>
      <c r="B91" s="278"/>
      <c r="C91" s="279"/>
      <c r="D91" s="280"/>
      <c r="E91" s="281"/>
      <c r="F91" s="281"/>
      <c r="G91" s="281"/>
      <c r="H91" s="278"/>
      <c r="I91" s="282"/>
      <c r="J91" s="292"/>
      <c r="K91" s="292"/>
      <c r="L91" s="278"/>
      <c r="M91" s="278"/>
      <c r="N91" s="278"/>
      <c r="O91" s="278"/>
    </row>
    <row r="92" spans="1:15" ht="12">
      <c r="A92" s="152"/>
      <c r="B92" s="152"/>
      <c r="C92" s="153"/>
      <c r="D92" s="274"/>
      <c r="E92" s="274"/>
      <c r="F92" s="274"/>
      <c r="G92" s="274"/>
      <c r="H92" s="155"/>
      <c r="I92" s="156"/>
      <c r="J92" s="290"/>
      <c r="K92" s="291"/>
      <c r="L92" s="277"/>
      <c r="M92" s="277"/>
      <c r="N92" s="277"/>
      <c r="O92" s="277"/>
    </row>
    <row r="93" spans="1:15" ht="12">
      <c r="A93" s="278"/>
      <c r="B93" s="278"/>
      <c r="C93" s="279"/>
      <c r="D93" s="280"/>
      <c r="E93" s="281"/>
      <c r="F93" s="281"/>
      <c r="G93" s="281"/>
      <c r="H93" s="278"/>
      <c r="I93" s="282"/>
      <c r="J93" s="292"/>
      <c r="K93" s="292"/>
      <c r="L93" s="278"/>
      <c r="M93" s="278"/>
      <c r="N93" s="278"/>
      <c r="O93" s="278"/>
    </row>
    <row r="94" spans="10:11" ht="12">
      <c r="J94" s="223"/>
      <c r="K94" s="223"/>
    </row>
    <row r="95" spans="10:11" ht="12">
      <c r="J95" s="223"/>
      <c r="K95" s="223"/>
    </row>
    <row r="96" spans="10:11" ht="12">
      <c r="J96" s="223"/>
      <c r="K96" s="223"/>
    </row>
  </sheetData>
  <mergeCells count="159">
    <mergeCell ref="D91:G91"/>
    <mergeCell ref="D92:G92"/>
    <mergeCell ref="J92:K92"/>
    <mergeCell ref="L92:O92"/>
    <mergeCell ref="D93:G93"/>
    <mergeCell ref="D88:G88"/>
    <mergeCell ref="J88:K88"/>
    <mergeCell ref="L88:O88"/>
    <mergeCell ref="D89:G89"/>
    <mergeCell ref="D90:G90"/>
    <mergeCell ref="J90:K90"/>
    <mergeCell ref="L90:O90"/>
    <mergeCell ref="D84:G84"/>
    <mergeCell ref="D85:G85"/>
    <mergeCell ref="J85:K85"/>
    <mergeCell ref="L85:O85"/>
    <mergeCell ref="D86:G86"/>
    <mergeCell ref="D87:G87"/>
    <mergeCell ref="J87:K87"/>
    <mergeCell ref="L87:O87"/>
    <mergeCell ref="D80:G80"/>
    <mergeCell ref="D81:G81"/>
    <mergeCell ref="J81:K81"/>
    <mergeCell ref="L81:O81"/>
    <mergeCell ref="D82:G82"/>
    <mergeCell ref="D83:G83"/>
    <mergeCell ref="J83:K83"/>
    <mergeCell ref="L83:O83"/>
    <mergeCell ref="D76:G76"/>
    <mergeCell ref="D77:G77"/>
    <mergeCell ref="J77:K77"/>
    <mergeCell ref="L77:O77"/>
    <mergeCell ref="D78:G78"/>
    <mergeCell ref="D79:G79"/>
    <mergeCell ref="J79:K79"/>
    <mergeCell ref="L79:O79"/>
    <mergeCell ref="D58:G58"/>
    <mergeCell ref="D59:G59"/>
    <mergeCell ref="J59:K59"/>
    <mergeCell ref="L59:O59"/>
    <mergeCell ref="D60:G60"/>
    <mergeCell ref="D75:G75"/>
    <mergeCell ref="J75:K75"/>
    <mergeCell ref="L75:O75"/>
    <mergeCell ref="D54:G54"/>
    <mergeCell ref="D55:G55"/>
    <mergeCell ref="J55:K55"/>
    <mergeCell ref="L55:O55"/>
    <mergeCell ref="D56:G56"/>
    <mergeCell ref="D57:G57"/>
    <mergeCell ref="J57:K57"/>
    <mergeCell ref="L57:O57"/>
    <mergeCell ref="D64:G64"/>
    <mergeCell ref="D51:G51"/>
    <mergeCell ref="J51:K51"/>
    <mergeCell ref="L51:O51"/>
    <mergeCell ref="D52:G52"/>
    <mergeCell ref="D53:G53"/>
    <mergeCell ref="J53:K53"/>
    <mergeCell ref="L53:O53"/>
    <mergeCell ref="D48:G48"/>
    <mergeCell ref="D49:G49"/>
    <mergeCell ref="J49:K49"/>
    <mergeCell ref="L49:O49"/>
    <mergeCell ref="D50:G50"/>
    <mergeCell ref="D63:G63"/>
    <mergeCell ref="J63:K63"/>
    <mergeCell ref="L63:O63"/>
    <mergeCell ref="D44:G44"/>
    <mergeCell ref="D45:G45"/>
    <mergeCell ref="J45:K45"/>
    <mergeCell ref="L45:O45"/>
    <mergeCell ref="D46:G46"/>
    <mergeCell ref="D47:G47"/>
    <mergeCell ref="J47:K47"/>
    <mergeCell ref="L47:O47"/>
    <mergeCell ref="D40:G40"/>
    <mergeCell ref="D41:G41"/>
    <mergeCell ref="J41:K41"/>
    <mergeCell ref="L41:O41"/>
    <mergeCell ref="D42:G42"/>
    <mergeCell ref="D43:G43"/>
    <mergeCell ref="J43:K43"/>
    <mergeCell ref="L43:O43"/>
    <mergeCell ref="D37:G37"/>
    <mergeCell ref="J37:K37"/>
    <mergeCell ref="L37:O37"/>
    <mergeCell ref="D38:G38"/>
    <mergeCell ref="D39:G39"/>
    <mergeCell ref="J39:K39"/>
    <mergeCell ref="L39:O39"/>
    <mergeCell ref="D34:G34"/>
    <mergeCell ref="D35:G35"/>
    <mergeCell ref="J35:K35"/>
    <mergeCell ref="L35:O35"/>
    <mergeCell ref="D36:G36"/>
    <mergeCell ref="D31:G31"/>
    <mergeCell ref="J31:K31"/>
    <mergeCell ref="L31:O31"/>
    <mergeCell ref="D32:G32"/>
    <mergeCell ref="D33:G33"/>
    <mergeCell ref="J33:K33"/>
    <mergeCell ref="L33:O33"/>
    <mergeCell ref="D29:G29"/>
    <mergeCell ref="J29:K29"/>
    <mergeCell ref="L29:O29"/>
    <mergeCell ref="D30:G30"/>
    <mergeCell ref="D25:G25"/>
    <mergeCell ref="D26:G26"/>
    <mergeCell ref="D27:G27"/>
    <mergeCell ref="D28:G28"/>
    <mergeCell ref="D21:G21"/>
    <mergeCell ref="D22:G22"/>
    <mergeCell ref="J22:K22"/>
    <mergeCell ref="L22:O22"/>
    <mergeCell ref="D23:G23"/>
    <mergeCell ref="D24:G24"/>
    <mergeCell ref="J24:K24"/>
    <mergeCell ref="L24:O24"/>
    <mergeCell ref="D17:G17"/>
    <mergeCell ref="D18:G18"/>
    <mergeCell ref="J18:K18"/>
    <mergeCell ref="L18:O18"/>
    <mergeCell ref="D19:G19"/>
    <mergeCell ref="D20:G20"/>
    <mergeCell ref="J20:K20"/>
    <mergeCell ref="L20:O20"/>
    <mergeCell ref="D13:G13"/>
    <mergeCell ref="D14:G14"/>
    <mergeCell ref="J14:K14"/>
    <mergeCell ref="L14:O14"/>
    <mergeCell ref="D15:G15"/>
    <mergeCell ref="D16:G16"/>
    <mergeCell ref="J16:K16"/>
    <mergeCell ref="L16:O16"/>
    <mergeCell ref="D9:G9"/>
    <mergeCell ref="D10:G10"/>
    <mergeCell ref="J10:K10"/>
    <mergeCell ref="L10:O10"/>
    <mergeCell ref="D11:G11"/>
    <mergeCell ref="D12:G12"/>
    <mergeCell ref="J12:K12"/>
    <mergeCell ref="L12:O12"/>
    <mergeCell ref="D5:G5"/>
    <mergeCell ref="D6:G6"/>
    <mergeCell ref="J6:K6"/>
    <mergeCell ref="L6:O6"/>
    <mergeCell ref="D7:G7"/>
    <mergeCell ref="D8:G8"/>
    <mergeCell ref="J8:K8"/>
    <mergeCell ref="L8:O8"/>
    <mergeCell ref="L1:O1"/>
    <mergeCell ref="D2:G2"/>
    <mergeCell ref="J2:K2"/>
    <mergeCell ref="L2:O2"/>
    <mergeCell ref="D3:G3"/>
    <mergeCell ref="D4:G4"/>
    <mergeCell ref="J4:K4"/>
    <mergeCell ref="L4:O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63"/>
  <sheetViews>
    <sheetView showGridLines="0" workbookViewId="0" topLeftCell="D84">
      <selection activeCell="F105" sqref="F10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0"/>
    </row>
    <row r="2" spans="12:46" ht="36.9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5" t="s">
        <v>76</v>
      </c>
    </row>
    <row r="3" spans="2:46" ht="6.9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8"/>
      <c r="AT3" s="15" t="s">
        <v>73</v>
      </c>
    </row>
    <row r="4" spans="2:46" ht="24.9" customHeight="1">
      <c r="B4" s="18"/>
      <c r="D4" s="94" t="s">
        <v>89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14</v>
      </c>
      <c r="L6" s="18"/>
    </row>
    <row r="7" spans="2:12" ht="16.5" customHeight="1">
      <c r="B7" s="18"/>
      <c r="E7" s="264" t="str">
        <f>'Rekapitulace stavby'!K6</f>
        <v>TEPLOVOD -  DLOUHÁ UL.</v>
      </c>
      <c r="F7" s="265"/>
      <c r="G7" s="265"/>
      <c r="H7" s="265"/>
      <c r="L7" s="18"/>
    </row>
    <row r="8" spans="2:12" s="1" customFormat="1" ht="12" customHeight="1">
      <c r="B8" s="33"/>
      <c r="D8" s="95" t="s">
        <v>90</v>
      </c>
      <c r="L8" s="33"/>
    </row>
    <row r="9" spans="2:12" s="1" customFormat="1" ht="36.9" customHeight="1">
      <c r="B9" s="33"/>
      <c r="E9" s="266" t="s">
        <v>524</v>
      </c>
      <c r="F9" s="267"/>
      <c r="G9" s="267"/>
      <c r="H9" s="267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95" t="s">
        <v>15</v>
      </c>
      <c r="F11" s="15" t="s">
        <v>1</v>
      </c>
      <c r="I11" s="95" t="s">
        <v>16</v>
      </c>
      <c r="J11" s="15" t="s">
        <v>1</v>
      </c>
      <c r="L11" s="33"/>
    </row>
    <row r="12" spans="2:12" s="1" customFormat="1" ht="12" customHeight="1">
      <c r="B12" s="33"/>
      <c r="D12" s="95" t="s">
        <v>17</v>
      </c>
      <c r="F12" s="15" t="s">
        <v>18</v>
      </c>
      <c r="I12" s="95" t="s">
        <v>19</v>
      </c>
      <c r="J12" s="96" t="str">
        <f>'Rekapitulace stavby'!AN8</f>
        <v>28.2.2019</v>
      </c>
      <c r="L12" s="33"/>
    </row>
    <row r="13" spans="2:12" s="1" customFormat="1" ht="10.95" customHeight="1">
      <c r="B13" s="33"/>
      <c r="L13" s="33"/>
    </row>
    <row r="14" spans="2:12" s="1" customFormat="1" ht="12" customHeight="1">
      <c r="B14" s="33"/>
      <c r="D14" s="95" t="s">
        <v>21</v>
      </c>
      <c r="I14" s="95" t="s">
        <v>22</v>
      </c>
      <c r="J14" s="15" t="str">
        <f>IF('Rekapitulace stavby'!AN10="","",'Rekapitulace stavby'!AN10)</f>
        <v/>
      </c>
      <c r="L14" s="33"/>
    </row>
    <row r="15" spans="2:12" s="1" customFormat="1" ht="18" customHeight="1">
      <c r="B15" s="33"/>
      <c r="E15" s="15" t="str">
        <f>IF('Rekapitulace stavby'!E11="","",'Rekapitulace stavby'!E11)</f>
        <v xml:space="preserve"> </v>
      </c>
      <c r="I15" s="95" t="s">
        <v>24</v>
      </c>
      <c r="J15" s="15" t="str">
        <f>IF('Rekapitulace stavby'!AN11="","",'Rekapitulace stavby'!AN11)</f>
        <v/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95" t="s">
        <v>25</v>
      </c>
      <c r="I17" s="95" t="s">
        <v>22</v>
      </c>
      <c r="J17" s="15" t="str">
        <f>'Rekapitulace stavby'!AN13</f>
        <v/>
      </c>
      <c r="L17" s="33"/>
    </row>
    <row r="18" spans="2:12" s="1" customFormat="1" ht="18" customHeight="1">
      <c r="B18" s="33"/>
      <c r="E18" s="268" t="str">
        <f>'Rekapitulace stavby'!E14</f>
        <v xml:space="preserve"> </v>
      </c>
      <c r="F18" s="268"/>
      <c r="G18" s="268"/>
      <c r="H18" s="268"/>
      <c r="I18" s="95" t="s">
        <v>24</v>
      </c>
      <c r="J18" s="15" t="str">
        <f>'Rekapitulace stavby'!AN14</f>
        <v/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95" t="s">
        <v>26</v>
      </c>
      <c r="I20" s="95" t="s">
        <v>22</v>
      </c>
      <c r="J20" s="15" t="str">
        <f>IF('Rekapitulace stavby'!AN16="","",'Rekapitulace stavby'!AN16)</f>
        <v/>
      </c>
      <c r="L20" s="33"/>
    </row>
    <row r="21" spans="2:12" s="1" customFormat="1" ht="18" customHeight="1">
      <c r="B21" s="33"/>
      <c r="E21" s="15" t="str">
        <f>IF('Rekapitulace stavby'!E17="","",'Rekapitulace stavby'!E17)</f>
        <v xml:space="preserve"> </v>
      </c>
      <c r="I21" s="95" t="s">
        <v>24</v>
      </c>
      <c r="J21" s="15" t="str">
        <f>IF('Rekapitulace stavby'!AN17="","",'Rekapitulace stavby'!AN17)</f>
        <v/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95" t="s">
        <v>28</v>
      </c>
      <c r="I23" s="95" t="s">
        <v>22</v>
      </c>
      <c r="J23" s="15" t="str">
        <f>IF('Rekapitulace stavby'!AN19="","",'Rekapitulace stavby'!AN19)</f>
        <v/>
      </c>
      <c r="L23" s="33"/>
    </row>
    <row r="24" spans="2:12" s="1" customFormat="1" ht="18" customHeight="1">
      <c r="B24" s="33"/>
      <c r="E24" s="15" t="str">
        <f>IF('Rekapitulace stavby'!E20="","",'Rekapitulace stavby'!E20)</f>
        <v xml:space="preserve"> </v>
      </c>
      <c r="I24" s="95" t="s">
        <v>24</v>
      </c>
      <c r="J24" s="15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95" t="s">
        <v>29</v>
      </c>
      <c r="L26" s="33"/>
    </row>
    <row r="27" spans="2:12" s="6" customFormat="1" ht="16.5" customHeight="1">
      <c r="B27" s="97"/>
      <c r="E27" s="269" t="s">
        <v>1</v>
      </c>
      <c r="F27" s="269"/>
      <c r="G27" s="269"/>
      <c r="H27" s="269"/>
      <c r="L27" s="9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8" t="s">
        <v>30</v>
      </c>
      <c r="J30" s="99">
        <f>ROUND(J96,2)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100" t="s">
        <v>32</v>
      </c>
      <c r="I32" s="100" t="s">
        <v>31</v>
      </c>
      <c r="J32" s="100" t="s">
        <v>33</v>
      </c>
      <c r="L32" s="33"/>
    </row>
    <row r="33" spans="2:12" s="1" customFormat="1" ht="14.4" customHeight="1">
      <c r="B33" s="33"/>
      <c r="D33" s="95" t="s">
        <v>34</v>
      </c>
      <c r="E33" s="95" t="s">
        <v>35</v>
      </c>
      <c r="F33" s="101">
        <f>ROUND((SUM(BE96:BE162)),2)</f>
        <v>0</v>
      </c>
      <c r="I33" s="102">
        <v>0.21</v>
      </c>
      <c r="J33" s="101">
        <f>ROUND(((SUM(BE96:BE162))*I33),2)</f>
        <v>0</v>
      </c>
      <c r="L33" s="33"/>
    </row>
    <row r="34" spans="2:12" s="1" customFormat="1" ht="14.4" customHeight="1">
      <c r="B34" s="33"/>
      <c r="E34" s="95" t="s">
        <v>36</v>
      </c>
      <c r="F34" s="101">
        <f>ROUND((SUM(BF96:BF162)),2)</f>
        <v>0</v>
      </c>
      <c r="I34" s="102">
        <v>0.15</v>
      </c>
      <c r="J34" s="101">
        <f>ROUND(((SUM(BF96:BF162))*I34),2)</f>
        <v>0</v>
      </c>
      <c r="L34" s="33"/>
    </row>
    <row r="35" spans="2:12" s="1" customFormat="1" ht="14.4" customHeight="1" hidden="1">
      <c r="B35" s="33"/>
      <c r="E35" s="95" t="s">
        <v>37</v>
      </c>
      <c r="F35" s="101">
        <f>ROUND((SUM(BG96:BG162)),2)</f>
        <v>0</v>
      </c>
      <c r="I35" s="102">
        <v>0.21</v>
      </c>
      <c r="J35" s="101">
        <f>0</f>
        <v>0</v>
      </c>
      <c r="L35" s="33"/>
    </row>
    <row r="36" spans="2:12" s="1" customFormat="1" ht="14.4" customHeight="1" hidden="1">
      <c r="B36" s="33"/>
      <c r="E36" s="95" t="s">
        <v>38</v>
      </c>
      <c r="F36" s="101">
        <f>ROUND((SUM(BH96:BH162)),2)</f>
        <v>0</v>
      </c>
      <c r="I36" s="102">
        <v>0.15</v>
      </c>
      <c r="J36" s="101">
        <f>0</f>
        <v>0</v>
      </c>
      <c r="L36" s="33"/>
    </row>
    <row r="37" spans="2:12" s="1" customFormat="1" ht="14.4" customHeight="1" hidden="1">
      <c r="B37" s="33"/>
      <c r="E37" s="95" t="s">
        <v>39</v>
      </c>
      <c r="F37" s="101">
        <f>ROUND((SUM(BI96:BI162)),2)</f>
        <v>0</v>
      </c>
      <c r="I37" s="102">
        <v>0</v>
      </c>
      <c r="J37" s="101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103"/>
      <c r="D39" s="104" t="s">
        <v>40</v>
      </c>
      <c r="E39" s="105"/>
      <c r="F39" s="105"/>
      <c r="G39" s="106" t="s">
        <v>41</v>
      </c>
      <c r="H39" s="107" t="s">
        <v>42</v>
      </c>
      <c r="I39" s="105"/>
      <c r="J39" s="108">
        <f>SUM(J30:J37)</f>
        <v>0</v>
      </c>
      <c r="K39" s="109"/>
      <c r="L39" s="33"/>
    </row>
    <row r="40" spans="2:12" s="1" customFormat="1" ht="14.4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33"/>
    </row>
    <row r="44" spans="2:12" s="1" customFormat="1" ht="6.9" customHeigh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33"/>
    </row>
    <row r="45" spans="2:12" s="1" customFormat="1" ht="24.9" customHeight="1">
      <c r="B45" s="29"/>
      <c r="C45" s="21" t="s">
        <v>91</v>
      </c>
      <c r="D45" s="30"/>
      <c r="E45" s="30"/>
      <c r="F45" s="30"/>
      <c r="G45" s="30"/>
      <c r="H45" s="30"/>
      <c r="I45" s="30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3"/>
    </row>
    <row r="47" spans="2:12" s="1" customFormat="1" ht="12" customHeight="1">
      <c r="B47" s="29"/>
      <c r="C47" s="26" t="s">
        <v>14</v>
      </c>
      <c r="D47" s="30"/>
      <c r="E47" s="30"/>
      <c r="F47" s="30"/>
      <c r="G47" s="30"/>
      <c r="H47" s="30"/>
      <c r="I47" s="30"/>
      <c r="J47" s="30"/>
      <c r="K47" s="30"/>
      <c r="L47" s="33"/>
    </row>
    <row r="48" spans="2:12" s="1" customFormat="1" ht="16.5" customHeight="1">
      <c r="B48" s="29"/>
      <c r="C48" s="30"/>
      <c r="D48" s="30"/>
      <c r="E48" s="262" t="str">
        <f>E7</f>
        <v>TEPLOVOD -  DLOUHÁ UL.</v>
      </c>
      <c r="F48" s="263"/>
      <c r="G48" s="263"/>
      <c r="H48" s="263"/>
      <c r="I48" s="30"/>
      <c r="J48" s="30"/>
      <c r="K48" s="30"/>
      <c r="L48" s="33"/>
    </row>
    <row r="49" spans="2:12" s="1" customFormat="1" ht="12" customHeight="1">
      <c r="B49" s="29"/>
      <c r="C49" s="26" t="s">
        <v>90</v>
      </c>
      <c r="D49" s="30"/>
      <c r="E49" s="30"/>
      <c r="F49" s="30"/>
      <c r="G49" s="30"/>
      <c r="H49" s="30"/>
      <c r="I49" s="30"/>
      <c r="J49" s="30"/>
      <c r="K49" s="30"/>
      <c r="L49" s="33"/>
    </row>
    <row r="50" spans="2:12" s="1" customFormat="1" ht="16.5" customHeight="1">
      <c r="B50" s="29"/>
      <c r="C50" s="30"/>
      <c r="D50" s="30"/>
      <c r="E50" s="248" t="str">
        <f>E9</f>
        <v>SO 02.12 - DOMOVNÍ STANICE</v>
      </c>
      <c r="F50" s="227"/>
      <c r="G50" s="227"/>
      <c r="H50" s="227"/>
      <c r="I50" s="30"/>
      <c r="J50" s="30"/>
      <c r="K50" s="30"/>
      <c r="L50" s="33"/>
    </row>
    <row r="51" spans="2:12" s="1" customFormat="1" ht="6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3"/>
    </row>
    <row r="52" spans="2:12" s="1" customFormat="1" ht="12" customHeight="1">
      <c r="B52" s="29"/>
      <c r="C52" s="26" t="s">
        <v>17</v>
      </c>
      <c r="D52" s="30"/>
      <c r="E52" s="30"/>
      <c r="F52" s="24" t="str">
        <f>F12</f>
        <v>Lovosice</v>
      </c>
      <c r="G52" s="30"/>
      <c r="H52" s="30"/>
      <c r="I52" s="26" t="s">
        <v>19</v>
      </c>
      <c r="J52" s="50" t="str">
        <f>IF(J12="","",J12)</f>
        <v>28.2.2019</v>
      </c>
      <c r="K52" s="30"/>
      <c r="L52" s="33"/>
    </row>
    <row r="53" spans="2:12" s="1" customFormat="1" ht="6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3"/>
    </row>
    <row r="54" spans="2:12" s="1" customFormat="1" ht="13.65" customHeight="1">
      <c r="B54" s="29"/>
      <c r="C54" s="26" t="s">
        <v>21</v>
      </c>
      <c r="D54" s="30"/>
      <c r="E54" s="30"/>
      <c r="F54" s="24" t="str">
        <f>E15</f>
        <v xml:space="preserve"> </v>
      </c>
      <c r="G54" s="30"/>
      <c r="H54" s="30"/>
      <c r="I54" s="26" t="s">
        <v>26</v>
      </c>
      <c r="J54" s="27" t="str">
        <f>E21</f>
        <v xml:space="preserve"> </v>
      </c>
      <c r="K54" s="30"/>
      <c r="L54" s="33"/>
    </row>
    <row r="55" spans="2:12" s="1" customFormat="1" ht="13.65" customHeight="1">
      <c r="B55" s="29"/>
      <c r="C55" s="26" t="s">
        <v>25</v>
      </c>
      <c r="D55" s="30"/>
      <c r="E55" s="30"/>
      <c r="F55" s="24" t="str">
        <f>IF(E18="","",E18)</f>
        <v xml:space="preserve"> </v>
      </c>
      <c r="G55" s="30"/>
      <c r="H55" s="30"/>
      <c r="I55" s="26" t="s">
        <v>28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7" spans="2:12" s="1" customFormat="1" ht="29.25" customHeight="1">
      <c r="B57" s="29"/>
      <c r="C57" s="114" t="s">
        <v>92</v>
      </c>
      <c r="D57" s="115"/>
      <c r="E57" s="115"/>
      <c r="F57" s="115"/>
      <c r="G57" s="115"/>
      <c r="H57" s="115"/>
      <c r="I57" s="115"/>
      <c r="J57" s="116" t="s">
        <v>93</v>
      </c>
      <c r="K57" s="115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3"/>
    </row>
    <row r="59" spans="2:47" s="1" customFormat="1" ht="22.95" customHeight="1">
      <c r="B59" s="29"/>
      <c r="C59" s="117" t="s">
        <v>94</v>
      </c>
      <c r="D59" s="30"/>
      <c r="E59" s="30"/>
      <c r="F59" s="30"/>
      <c r="G59" s="30"/>
      <c r="H59" s="30"/>
      <c r="I59" s="30"/>
      <c r="J59" s="69">
        <f>J96</f>
        <v>0</v>
      </c>
      <c r="K59" s="30"/>
      <c r="L59" s="33"/>
      <c r="AU59" s="15" t="s">
        <v>95</v>
      </c>
    </row>
    <row r="60" spans="2:12" s="7" customFormat="1" ht="24.9" customHeight="1">
      <c r="B60" s="118"/>
      <c r="C60" s="119"/>
      <c r="D60" s="120" t="s">
        <v>102</v>
      </c>
      <c r="E60" s="121"/>
      <c r="F60" s="121"/>
      <c r="G60" s="121"/>
      <c r="H60" s="121"/>
      <c r="I60" s="121"/>
      <c r="J60" s="122">
        <f>J97</f>
        <v>0</v>
      </c>
      <c r="K60" s="119"/>
      <c r="L60" s="123"/>
    </row>
    <row r="61" spans="2:12" s="8" customFormat="1" ht="19.95" customHeight="1">
      <c r="B61" s="124"/>
      <c r="C61" s="125"/>
      <c r="D61" s="126" t="s">
        <v>525</v>
      </c>
      <c r="E61" s="127"/>
      <c r="F61" s="127"/>
      <c r="G61" s="127"/>
      <c r="H61" s="127"/>
      <c r="I61" s="127"/>
      <c r="J61" s="128">
        <f>J98</f>
        <v>0</v>
      </c>
      <c r="K61" s="125"/>
      <c r="L61" s="129"/>
    </row>
    <row r="62" spans="2:12" s="7" customFormat="1" ht="24.9" customHeight="1">
      <c r="B62" s="118"/>
      <c r="C62" s="119"/>
      <c r="D62" s="120" t="s">
        <v>99</v>
      </c>
      <c r="E62" s="121"/>
      <c r="F62" s="121"/>
      <c r="G62" s="121"/>
      <c r="H62" s="121"/>
      <c r="I62" s="121"/>
      <c r="J62" s="122">
        <f>J105</f>
        <v>0</v>
      </c>
      <c r="K62" s="119"/>
      <c r="L62" s="123"/>
    </row>
    <row r="63" spans="2:12" s="8" customFormat="1" ht="19.95" customHeight="1">
      <c r="B63" s="124"/>
      <c r="C63" s="125"/>
      <c r="D63" s="126" t="s">
        <v>526</v>
      </c>
      <c r="E63" s="127"/>
      <c r="F63" s="127"/>
      <c r="G63" s="127"/>
      <c r="H63" s="127"/>
      <c r="I63" s="127"/>
      <c r="J63" s="128">
        <f>J106</f>
        <v>0</v>
      </c>
      <c r="K63" s="125"/>
      <c r="L63" s="129"/>
    </row>
    <row r="64" spans="2:12" s="7" customFormat="1" ht="24.9" customHeight="1">
      <c r="B64" s="118"/>
      <c r="C64" s="119"/>
      <c r="D64" s="120" t="s">
        <v>527</v>
      </c>
      <c r="E64" s="121"/>
      <c r="F64" s="121"/>
      <c r="G64" s="121"/>
      <c r="H64" s="121"/>
      <c r="I64" s="121"/>
      <c r="J64" s="122">
        <f>J115</f>
        <v>0</v>
      </c>
      <c r="K64" s="119"/>
      <c r="L64" s="123"/>
    </row>
    <row r="65" spans="2:12" s="8" customFormat="1" ht="19.95" customHeight="1">
      <c r="B65" s="124"/>
      <c r="C65" s="125"/>
      <c r="D65" s="126" t="s">
        <v>528</v>
      </c>
      <c r="E65" s="127"/>
      <c r="F65" s="127"/>
      <c r="G65" s="127"/>
      <c r="H65" s="127"/>
      <c r="I65" s="127"/>
      <c r="J65" s="128">
        <f>J116</f>
        <v>0</v>
      </c>
      <c r="K65" s="125"/>
      <c r="L65" s="129"/>
    </row>
    <row r="66" spans="2:12" s="8" customFormat="1" ht="19.95" customHeight="1">
      <c r="B66" s="124"/>
      <c r="C66" s="125"/>
      <c r="D66" s="126" t="s">
        <v>529</v>
      </c>
      <c r="E66" s="127"/>
      <c r="F66" s="127"/>
      <c r="G66" s="127"/>
      <c r="H66" s="127"/>
      <c r="I66" s="127"/>
      <c r="J66" s="128">
        <f>J124</f>
        <v>0</v>
      </c>
      <c r="K66" s="125"/>
      <c r="L66" s="129"/>
    </row>
    <row r="67" spans="2:12" s="8" customFormat="1" ht="19.95" customHeight="1">
      <c r="B67" s="124"/>
      <c r="C67" s="125"/>
      <c r="D67" s="126" t="s">
        <v>530</v>
      </c>
      <c r="E67" s="127"/>
      <c r="F67" s="127"/>
      <c r="G67" s="127"/>
      <c r="H67" s="127"/>
      <c r="I67" s="127"/>
      <c r="J67" s="128">
        <f>J131</f>
        <v>0</v>
      </c>
      <c r="K67" s="125"/>
      <c r="L67" s="129"/>
    </row>
    <row r="68" spans="2:12" s="8" customFormat="1" ht="19.95" customHeight="1">
      <c r="B68" s="124"/>
      <c r="C68" s="125"/>
      <c r="D68" s="126" t="s">
        <v>531</v>
      </c>
      <c r="E68" s="127"/>
      <c r="F68" s="127"/>
      <c r="G68" s="127"/>
      <c r="H68" s="127"/>
      <c r="I68" s="127"/>
      <c r="J68" s="128">
        <f>J134</f>
        <v>0</v>
      </c>
      <c r="K68" s="125"/>
      <c r="L68" s="129"/>
    </row>
    <row r="69" spans="2:12" s="8" customFormat="1" ht="19.95" customHeight="1">
      <c r="B69" s="124"/>
      <c r="C69" s="125"/>
      <c r="D69" s="126" t="s">
        <v>532</v>
      </c>
      <c r="E69" s="127"/>
      <c r="F69" s="127"/>
      <c r="G69" s="127"/>
      <c r="H69" s="127"/>
      <c r="I69" s="127"/>
      <c r="J69" s="128">
        <f>J137</f>
        <v>0</v>
      </c>
      <c r="K69" s="125"/>
      <c r="L69" s="129"/>
    </row>
    <row r="70" spans="2:12" s="8" customFormat="1" ht="19.95" customHeight="1">
      <c r="B70" s="124"/>
      <c r="C70" s="125"/>
      <c r="D70" s="126" t="s">
        <v>533</v>
      </c>
      <c r="E70" s="127"/>
      <c r="F70" s="127"/>
      <c r="G70" s="127"/>
      <c r="H70" s="127"/>
      <c r="I70" s="127"/>
      <c r="J70" s="128">
        <f>J140</f>
        <v>0</v>
      </c>
      <c r="K70" s="125"/>
      <c r="L70" s="129"/>
    </row>
    <row r="71" spans="2:12" s="7" customFormat="1" ht="24.9" customHeight="1">
      <c r="B71" s="118"/>
      <c r="C71" s="119"/>
      <c r="D71" s="120" t="s">
        <v>107</v>
      </c>
      <c r="E71" s="121"/>
      <c r="F71" s="121"/>
      <c r="G71" s="121"/>
      <c r="H71" s="121"/>
      <c r="I71" s="121"/>
      <c r="J71" s="122">
        <f>J143</f>
        <v>0</v>
      </c>
      <c r="K71" s="119"/>
      <c r="L71" s="123"/>
    </row>
    <row r="72" spans="2:12" s="8" customFormat="1" ht="19.95" customHeight="1">
      <c r="B72" s="124"/>
      <c r="C72" s="125"/>
      <c r="D72" s="126" t="s">
        <v>534</v>
      </c>
      <c r="E72" s="127"/>
      <c r="F72" s="127"/>
      <c r="G72" s="127"/>
      <c r="H72" s="127"/>
      <c r="I72" s="127"/>
      <c r="J72" s="128">
        <f>J144</f>
        <v>0</v>
      </c>
      <c r="K72" s="125"/>
      <c r="L72" s="129"/>
    </row>
    <row r="73" spans="2:12" s="8" customFormat="1" ht="19.95" customHeight="1">
      <c r="B73" s="124"/>
      <c r="C73" s="125"/>
      <c r="D73" s="126" t="s">
        <v>535</v>
      </c>
      <c r="E73" s="127"/>
      <c r="F73" s="127"/>
      <c r="G73" s="127"/>
      <c r="H73" s="127"/>
      <c r="I73" s="127"/>
      <c r="J73" s="128">
        <f>J148</f>
        <v>0</v>
      </c>
      <c r="K73" s="125"/>
      <c r="L73" s="129"/>
    </row>
    <row r="74" spans="2:12" s="7" customFormat="1" ht="24.9" customHeight="1">
      <c r="B74" s="118"/>
      <c r="C74" s="119"/>
      <c r="D74" s="120" t="s">
        <v>536</v>
      </c>
      <c r="E74" s="121"/>
      <c r="F74" s="121"/>
      <c r="G74" s="121"/>
      <c r="H74" s="121"/>
      <c r="I74" s="121"/>
      <c r="J74" s="122">
        <f>J153</f>
        <v>0</v>
      </c>
      <c r="K74" s="119"/>
      <c r="L74" s="123"/>
    </row>
    <row r="75" spans="2:12" s="7" customFormat="1" ht="24.9" customHeight="1">
      <c r="B75" s="118"/>
      <c r="C75" s="119"/>
      <c r="D75" s="120" t="s">
        <v>537</v>
      </c>
      <c r="E75" s="121"/>
      <c r="F75" s="121"/>
      <c r="G75" s="121"/>
      <c r="H75" s="121"/>
      <c r="I75" s="121"/>
      <c r="J75" s="122">
        <f>J159</f>
        <v>0</v>
      </c>
      <c r="K75" s="119"/>
      <c r="L75" s="123"/>
    </row>
    <row r="76" spans="2:12" s="8" customFormat="1" ht="19.95" customHeight="1">
      <c r="B76" s="124"/>
      <c r="C76" s="125"/>
      <c r="D76" s="126" t="s">
        <v>538</v>
      </c>
      <c r="E76" s="127"/>
      <c r="F76" s="127"/>
      <c r="G76" s="127"/>
      <c r="H76" s="127"/>
      <c r="I76" s="127"/>
      <c r="J76" s="128">
        <f>J160</f>
        <v>0</v>
      </c>
      <c r="K76" s="125"/>
      <c r="L76" s="129"/>
    </row>
    <row r="77" spans="2:12" s="1" customFormat="1" ht="21.7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3"/>
    </row>
    <row r="78" spans="2:12" s="1" customFormat="1" ht="6.9" customHeigh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33"/>
    </row>
    <row r="82" spans="2:12" s="1" customFormat="1" ht="6.9" customHeight="1"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33"/>
    </row>
    <row r="83" spans="2:12" s="1" customFormat="1" ht="24.9" customHeight="1">
      <c r="B83" s="29"/>
      <c r="C83" s="21" t="s">
        <v>112</v>
      </c>
      <c r="D83" s="30"/>
      <c r="E83" s="30"/>
      <c r="F83" s="30"/>
      <c r="G83" s="30"/>
      <c r="H83" s="30"/>
      <c r="I83" s="30"/>
      <c r="J83" s="30"/>
      <c r="K83" s="30"/>
      <c r="L83" s="33"/>
    </row>
    <row r="84" spans="2:12" s="1" customFormat="1" ht="6.9" customHeight="1"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3"/>
    </row>
    <row r="85" spans="2:12" s="1" customFormat="1" ht="12" customHeight="1">
      <c r="B85" s="29"/>
      <c r="C85" s="26" t="s">
        <v>14</v>
      </c>
      <c r="D85" s="30"/>
      <c r="E85" s="30"/>
      <c r="F85" s="30"/>
      <c r="G85" s="30"/>
      <c r="H85" s="30"/>
      <c r="I85" s="30"/>
      <c r="J85" s="30"/>
      <c r="K85" s="30"/>
      <c r="L85" s="33"/>
    </row>
    <row r="86" spans="2:12" s="1" customFormat="1" ht="16.5" customHeight="1">
      <c r="B86" s="29"/>
      <c r="C86" s="30"/>
      <c r="D86" s="30"/>
      <c r="E86" s="262" t="str">
        <f>E7</f>
        <v>TEPLOVOD -  DLOUHÁ UL.</v>
      </c>
      <c r="F86" s="263"/>
      <c r="G86" s="263"/>
      <c r="H86" s="263"/>
      <c r="I86" s="30"/>
      <c r="J86" s="30"/>
      <c r="K86" s="30"/>
      <c r="L86" s="33"/>
    </row>
    <row r="87" spans="2:12" s="1" customFormat="1" ht="12" customHeight="1">
      <c r="B87" s="29"/>
      <c r="C87" s="26" t="s">
        <v>90</v>
      </c>
      <c r="D87" s="30"/>
      <c r="E87" s="30"/>
      <c r="F87" s="30"/>
      <c r="G87" s="30"/>
      <c r="H87" s="30"/>
      <c r="I87" s="30"/>
      <c r="J87" s="30"/>
      <c r="K87" s="30"/>
      <c r="L87" s="33"/>
    </row>
    <row r="88" spans="2:12" s="1" customFormat="1" ht="16.5" customHeight="1">
      <c r="B88" s="29"/>
      <c r="C88" s="30"/>
      <c r="D88" s="30"/>
      <c r="E88" s="248" t="str">
        <f>E9</f>
        <v>SO 02.12 - DOMOVNÍ STANICE</v>
      </c>
      <c r="F88" s="227"/>
      <c r="G88" s="227"/>
      <c r="H88" s="227"/>
      <c r="I88" s="30"/>
      <c r="J88" s="30"/>
      <c r="K88" s="30"/>
      <c r="L88" s="33"/>
    </row>
    <row r="89" spans="2:12" s="1" customFormat="1" ht="6.9" customHeight="1"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3"/>
    </row>
    <row r="90" spans="2:12" s="1" customFormat="1" ht="12" customHeight="1">
      <c r="B90" s="29"/>
      <c r="C90" s="26" t="s">
        <v>17</v>
      </c>
      <c r="D90" s="30"/>
      <c r="E90" s="30"/>
      <c r="F90" s="24" t="str">
        <f>F12</f>
        <v>Lovosice</v>
      </c>
      <c r="G90" s="30"/>
      <c r="H90" s="30"/>
      <c r="I90" s="26" t="s">
        <v>19</v>
      </c>
      <c r="J90" s="50" t="str">
        <f>IF(J12="","",J12)</f>
        <v>28.2.2019</v>
      </c>
      <c r="K90" s="30"/>
      <c r="L90" s="33"/>
    </row>
    <row r="91" spans="2:12" s="1" customFormat="1" ht="6.9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3"/>
    </row>
    <row r="92" spans="2:12" s="1" customFormat="1" ht="13.65" customHeight="1">
      <c r="B92" s="29"/>
      <c r="C92" s="26" t="s">
        <v>21</v>
      </c>
      <c r="D92" s="30"/>
      <c r="E92" s="30"/>
      <c r="F92" s="24" t="str">
        <f>E15</f>
        <v xml:space="preserve"> </v>
      </c>
      <c r="G92" s="30"/>
      <c r="H92" s="30"/>
      <c r="I92" s="26" t="s">
        <v>26</v>
      </c>
      <c r="J92" s="27" t="str">
        <f>E21</f>
        <v xml:space="preserve"> </v>
      </c>
      <c r="K92" s="30"/>
      <c r="L92" s="33"/>
    </row>
    <row r="93" spans="2:12" s="1" customFormat="1" ht="13.65" customHeight="1">
      <c r="B93" s="29"/>
      <c r="C93" s="26" t="s">
        <v>25</v>
      </c>
      <c r="D93" s="30"/>
      <c r="E93" s="30"/>
      <c r="F93" s="24" t="str">
        <f>IF(E18="","",E18)</f>
        <v xml:space="preserve"> </v>
      </c>
      <c r="G93" s="30"/>
      <c r="H93" s="30"/>
      <c r="I93" s="26" t="s">
        <v>28</v>
      </c>
      <c r="J93" s="27" t="str">
        <f>E24</f>
        <v xml:space="preserve"> </v>
      </c>
      <c r="K93" s="30"/>
      <c r="L93" s="33"/>
    </row>
    <row r="94" spans="2:12" s="1" customFormat="1" ht="10.35" customHeight="1"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3"/>
    </row>
    <row r="95" spans="2:20" s="9" customFormat="1" ht="29.25" customHeight="1">
      <c r="B95" s="130"/>
      <c r="C95" s="131" t="s">
        <v>113</v>
      </c>
      <c r="D95" s="132" t="s">
        <v>49</v>
      </c>
      <c r="E95" s="132" t="s">
        <v>45</v>
      </c>
      <c r="F95" s="132" t="s">
        <v>46</v>
      </c>
      <c r="G95" s="132" t="s">
        <v>114</v>
      </c>
      <c r="H95" s="132" t="s">
        <v>115</v>
      </c>
      <c r="I95" s="132" t="s">
        <v>116</v>
      </c>
      <c r="J95" s="132" t="s">
        <v>93</v>
      </c>
      <c r="K95" s="133" t="s">
        <v>117</v>
      </c>
      <c r="L95" s="134"/>
      <c r="M95" s="60" t="s">
        <v>1</v>
      </c>
      <c r="N95" s="61" t="s">
        <v>34</v>
      </c>
      <c r="O95" s="61" t="s">
        <v>118</v>
      </c>
      <c r="P95" s="61" t="s">
        <v>119</v>
      </c>
      <c r="Q95" s="61" t="s">
        <v>120</v>
      </c>
      <c r="R95" s="61" t="s">
        <v>121</v>
      </c>
      <c r="S95" s="61" t="s">
        <v>122</v>
      </c>
      <c r="T95" s="62" t="s">
        <v>123</v>
      </c>
    </row>
    <row r="96" spans="2:63" s="1" customFormat="1" ht="22.95" customHeight="1">
      <c r="B96" s="29"/>
      <c r="C96" s="67" t="s">
        <v>124</v>
      </c>
      <c r="D96" s="30"/>
      <c r="E96" s="30"/>
      <c r="F96" s="30"/>
      <c r="G96" s="30"/>
      <c r="H96" s="30"/>
      <c r="I96" s="30"/>
      <c r="J96" s="135">
        <f>BK96</f>
        <v>0</v>
      </c>
      <c r="K96" s="30"/>
      <c r="L96" s="33"/>
      <c r="M96" s="63"/>
      <c r="N96" s="64"/>
      <c r="O96" s="64"/>
      <c r="P96" s="136">
        <f>P97+P105+P115+P143+P153+P159</f>
        <v>0</v>
      </c>
      <c r="Q96" s="64"/>
      <c r="R96" s="136">
        <f>R97+R105+R115+R143+R153+R159</f>
        <v>0</v>
      </c>
      <c r="S96" s="64"/>
      <c r="T96" s="137">
        <f>T97+T105+T115+T143+T153+T159</f>
        <v>0</v>
      </c>
      <c r="AT96" s="15" t="s">
        <v>63</v>
      </c>
      <c r="AU96" s="15" t="s">
        <v>95</v>
      </c>
      <c r="BK96" s="138">
        <f>BK97+BK105+BK115+BK143+BK153+BK159</f>
        <v>0</v>
      </c>
    </row>
    <row r="97" spans="2:63" s="10" customFormat="1" ht="25.95" customHeight="1">
      <c r="B97" s="139"/>
      <c r="C97" s="140"/>
      <c r="D97" s="141" t="s">
        <v>63</v>
      </c>
      <c r="E97" s="142" t="s">
        <v>412</v>
      </c>
      <c r="F97" s="142" t="s">
        <v>413</v>
      </c>
      <c r="G97" s="140"/>
      <c r="H97" s="140"/>
      <c r="I97" s="140"/>
      <c r="J97" s="143">
        <f>BK97</f>
        <v>0</v>
      </c>
      <c r="K97" s="140"/>
      <c r="L97" s="144"/>
      <c r="M97" s="145"/>
      <c r="N97" s="146"/>
      <c r="O97" s="146"/>
      <c r="P97" s="147">
        <f>P98</f>
        <v>0</v>
      </c>
      <c r="Q97" s="146"/>
      <c r="R97" s="147">
        <f>R98</f>
        <v>0</v>
      </c>
      <c r="S97" s="146"/>
      <c r="T97" s="148">
        <f>T98</f>
        <v>0</v>
      </c>
      <c r="AR97" s="149" t="s">
        <v>71</v>
      </c>
      <c r="AT97" s="150" t="s">
        <v>63</v>
      </c>
      <c r="AU97" s="150" t="s">
        <v>64</v>
      </c>
      <c r="AY97" s="149" t="s">
        <v>126</v>
      </c>
      <c r="BK97" s="151">
        <f>BK98</f>
        <v>0</v>
      </c>
    </row>
    <row r="98" spans="2:63" s="10" customFormat="1" ht="22.95" customHeight="1">
      <c r="B98" s="139"/>
      <c r="C98" s="140"/>
      <c r="D98" s="141"/>
      <c r="E98" s="192"/>
      <c r="F98" s="192"/>
      <c r="G98" s="140"/>
      <c r="H98" s="140"/>
      <c r="I98" s="140"/>
      <c r="J98" s="193"/>
      <c r="K98" s="140"/>
      <c r="L98" s="144"/>
      <c r="M98" s="145"/>
      <c r="N98" s="146"/>
      <c r="O98" s="146"/>
      <c r="P98" s="147">
        <f>SUM(P99:P104)</f>
        <v>0</v>
      </c>
      <c r="Q98" s="146"/>
      <c r="R98" s="147">
        <f>SUM(R99:R104)</f>
        <v>0</v>
      </c>
      <c r="S98" s="146"/>
      <c r="T98" s="148">
        <f>SUM(T99:T104)</f>
        <v>0</v>
      </c>
      <c r="AR98" s="149" t="s">
        <v>71</v>
      </c>
      <c r="AT98" s="150" t="s">
        <v>63</v>
      </c>
      <c r="AU98" s="150" t="s">
        <v>71</v>
      </c>
      <c r="AY98" s="149" t="s">
        <v>126</v>
      </c>
      <c r="BK98" s="151">
        <f>SUM(BK99:BK104)</f>
        <v>0</v>
      </c>
    </row>
    <row r="99" spans="2:65" s="1" customFormat="1" ht="16.5" customHeight="1">
      <c r="B99" s="29"/>
      <c r="C99" s="152" t="s">
        <v>71</v>
      </c>
      <c r="D99" s="152"/>
      <c r="E99" s="153"/>
      <c r="F99" s="154"/>
      <c r="G99" s="155"/>
      <c r="H99" s="156"/>
      <c r="I99" s="157"/>
      <c r="J99" s="157"/>
      <c r="K99" s="154"/>
      <c r="L99" s="33"/>
      <c r="M99" s="55" t="s">
        <v>1</v>
      </c>
      <c r="N99" s="158" t="s">
        <v>35</v>
      </c>
      <c r="O99" s="159">
        <v>0</v>
      </c>
      <c r="P99" s="159">
        <f aca="true" t="shared" si="0" ref="P99:P104">O99*H99</f>
        <v>0</v>
      </c>
      <c r="Q99" s="159">
        <v>0</v>
      </c>
      <c r="R99" s="159">
        <f aca="true" t="shared" si="1" ref="R99:R104">Q99*H99</f>
        <v>0</v>
      </c>
      <c r="S99" s="159">
        <v>0</v>
      </c>
      <c r="T99" s="160">
        <f aca="true" t="shared" si="2" ref="T99:T104">S99*H99</f>
        <v>0</v>
      </c>
      <c r="AR99" s="15" t="s">
        <v>132</v>
      </c>
      <c r="AT99" s="15" t="s">
        <v>127</v>
      </c>
      <c r="AU99" s="15" t="s">
        <v>73</v>
      </c>
      <c r="AY99" s="15" t="s">
        <v>126</v>
      </c>
      <c r="BE99" s="161">
        <f aca="true" t="shared" si="3" ref="BE99:BE104">IF(N99="základní",J99,0)</f>
        <v>0</v>
      </c>
      <c r="BF99" s="161">
        <f aca="true" t="shared" si="4" ref="BF99:BF104">IF(N99="snížená",J99,0)</f>
        <v>0</v>
      </c>
      <c r="BG99" s="161">
        <f aca="true" t="shared" si="5" ref="BG99:BG104">IF(N99="zákl. přenesená",J99,0)</f>
        <v>0</v>
      </c>
      <c r="BH99" s="161">
        <f aca="true" t="shared" si="6" ref="BH99:BH104">IF(N99="sníž. přenesená",J99,0)</f>
        <v>0</v>
      </c>
      <c r="BI99" s="161">
        <f aca="true" t="shared" si="7" ref="BI99:BI104">IF(N99="nulová",J99,0)</f>
        <v>0</v>
      </c>
      <c r="BJ99" s="15" t="s">
        <v>71</v>
      </c>
      <c r="BK99" s="161">
        <f aca="true" t="shared" si="8" ref="BK99:BK104">ROUND(I99*H99,2)</f>
        <v>0</v>
      </c>
      <c r="BL99" s="15" t="s">
        <v>132</v>
      </c>
      <c r="BM99" s="15" t="s">
        <v>73</v>
      </c>
    </row>
    <row r="100" spans="2:65" s="1" customFormat="1" ht="16.5" customHeight="1">
      <c r="B100" s="29"/>
      <c r="C100" s="183" t="s">
        <v>73</v>
      </c>
      <c r="D100" s="183"/>
      <c r="E100" s="184"/>
      <c r="F100" s="185"/>
      <c r="G100" s="186"/>
      <c r="H100" s="187"/>
      <c r="I100" s="188"/>
      <c r="J100" s="188"/>
      <c r="K100" s="185"/>
      <c r="L100" s="189"/>
      <c r="M100" s="190" t="s">
        <v>1</v>
      </c>
      <c r="N100" s="191" t="s">
        <v>35</v>
      </c>
      <c r="O100" s="159">
        <v>0</v>
      </c>
      <c r="P100" s="159">
        <f t="shared" si="0"/>
        <v>0</v>
      </c>
      <c r="Q100" s="159">
        <v>0</v>
      </c>
      <c r="R100" s="159">
        <f t="shared" si="1"/>
        <v>0</v>
      </c>
      <c r="S100" s="159">
        <v>0</v>
      </c>
      <c r="T100" s="160">
        <f t="shared" si="2"/>
        <v>0</v>
      </c>
      <c r="AR100" s="15" t="s">
        <v>153</v>
      </c>
      <c r="AT100" s="15" t="s">
        <v>199</v>
      </c>
      <c r="AU100" s="15" t="s">
        <v>73</v>
      </c>
      <c r="AY100" s="15" t="s">
        <v>126</v>
      </c>
      <c r="BE100" s="161">
        <f t="shared" si="3"/>
        <v>0</v>
      </c>
      <c r="BF100" s="161">
        <f t="shared" si="4"/>
        <v>0</v>
      </c>
      <c r="BG100" s="161">
        <f t="shared" si="5"/>
        <v>0</v>
      </c>
      <c r="BH100" s="161">
        <f t="shared" si="6"/>
        <v>0</v>
      </c>
      <c r="BI100" s="161">
        <f t="shared" si="7"/>
        <v>0</v>
      </c>
      <c r="BJ100" s="15" t="s">
        <v>71</v>
      </c>
      <c r="BK100" s="161">
        <f t="shared" si="8"/>
        <v>0</v>
      </c>
      <c r="BL100" s="15" t="s">
        <v>132</v>
      </c>
      <c r="BM100" s="15" t="s">
        <v>132</v>
      </c>
    </row>
    <row r="101" spans="2:65" s="1" customFormat="1" ht="16.5" customHeight="1">
      <c r="B101" s="29"/>
      <c r="C101" s="152" t="s">
        <v>141</v>
      </c>
      <c r="D101" s="152"/>
      <c r="E101" s="153"/>
      <c r="F101" s="154"/>
      <c r="G101" s="155"/>
      <c r="H101" s="156"/>
      <c r="I101" s="157"/>
      <c r="J101" s="157"/>
      <c r="K101" s="154"/>
      <c r="L101" s="33"/>
      <c r="M101" s="55" t="s">
        <v>1</v>
      </c>
      <c r="N101" s="158" t="s">
        <v>35</v>
      </c>
      <c r="O101" s="159">
        <v>0</v>
      </c>
      <c r="P101" s="159">
        <f t="shared" si="0"/>
        <v>0</v>
      </c>
      <c r="Q101" s="159">
        <v>0</v>
      </c>
      <c r="R101" s="159">
        <f t="shared" si="1"/>
        <v>0</v>
      </c>
      <c r="S101" s="159">
        <v>0</v>
      </c>
      <c r="T101" s="160">
        <f t="shared" si="2"/>
        <v>0</v>
      </c>
      <c r="AR101" s="15" t="s">
        <v>132</v>
      </c>
      <c r="AT101" s="15" t="s">
        <v>127</v>
      </c>
      <c r="AU101" s="15" t="s">
        <v>73</v>
      </c>
      <c r="AY101" s="15" t="s">
        <v>126</v>
      </c>
      <c r="BE101" s="161">
        <f t="shared" si="3"/>
        <v>0</v>
      </c>
      <c r="BF101" s="161">
        <f t="shared" si="4"/>
        <v>0</v>
      </c>
      <c r="BG101" s="161">
        <f t="shared" si="5"/>
        <v>0</v>
      </c>
      <c r="BH101" s="161">
        <f t="shared" si="6"/>
        <v>0</v>
      </c>
      <c r="BI101" s="161">
        <f t="shared" si="7"/>
        <v>0</v>
      </c>
      <c r="BJ101" s="15" t="s">
        <v>71</v>
      </c>
      <c r="BK101" s="161">
        <f t="shared" si="8"/>
        <v>0</v>
      </c>
      <c r="BL101" s="15" t="s">
        <v>132</v>
      </c>
      <c r="BM101" s="15" t="s">
        <v>148</v>
      </c>
    </row>
    <row r="102" spans="2:65" s="1" customFormat="1" ht="16.5" customHeight="1">
      <c r="B102" s="29"/>
      <c r="C102" s="152" t="s">
        <v>132</v>
      </c>
      <c r="D102" s="152"/>
      <c r="E102" s="153"/>
      <c r="F102" s="154"/>
      <c r="G102" s="155"/>
      <c r="H102" s="156"/>
      <c r="I102" s="157"/>
      <c r="J102" s="157"/>
      <c r="K102" s="154"/>
      <c r="L102" s="33"/>
      <c r="M102" s="55" t="s">
        <v>1</v>
      </c>
      <c r="N102" s="158" t="s">
        <v>35</v>
      </c>
      <c r="O102" s="159">
        <v>0</v>
      </c>
      <c r="P102" s="159">
        <f t="shared" si="0"/>
        <v>0</v>
      </c>
      <c r="Q102" s="159">
        <v>0</v>
      </c>
      <c r="R102" s="159">
        <f t="shared" si="1"/>
        <v>0</v>
      </c>
      <c r="S102" s="159">
        <v>0</v>
      </c>
      <c r="T102" s="160">
        <f t="shared" si="2"/>
        <v>0</v>
      </c>
      <c r="AR102" s="15" t="s">
        <v>132</v>
      </c>
      <c r="AT102" s="15" t="s">
        <v>127</v>
      </c>
      <c r="AU102" s="15" t="s">
        <v>73</v>
      </c>
      <c r="AY102" s="15" t="s">
        <v>126</v>
      </c>
      <c r="BE102" s="161">
        <f t="shared" si="3"/>
        <v>0</v>
      </c>
      <c r="BF102" s="161">
        <f t="shared" si="4"/>
        <v>0</v>
      </c>
      <c r="BG102" s="161">
        <f t="shared" si="5"/>
        <v>0</v>
      </c>
      <c r="BH102" s="161">
        <f t="shared" si="6"/>
        <v>0</v>
      </c>
      <c r="BI102" s="161">
        <f t="shared" si="7"/>
        <v>0</v>
      </c>
      <c r="BJ102" s="15" t="s">
        <v>71</v>
      </c>
      <c r="BK102" s="161">
        <f t="shared" si="8"/>
        <v>0</v>
      </c>
      <c r="BL102" s="15" t="s">
        <v>132</v>
      </c>
      <c r="BM102" s="15" t="s">
        <v>153</v>
      </c>
    </row>
    <row r="103" spans="2:65" s="1" customFormat="1" ht="16.5" customHeight="1">
      <c r="B103" s="29"/>
      <c r="C103" s="183" t="s">
        <v>150</v>
      </c>
      <c r="D103" s="183"/>
      <c r="E103" s="184"/>
      <c r="F103" s="185"/>
      <c r="G103" s="186"/>
      <c r="H103" s="187"/>
      <c r="I103" s="188"/>
      <c r="J103" s="188"/>
      <c r="K103" s="185"/>
      <c r="L103" s="189"/>
      <c r="M103" s="190" t="s">
        <v>1</v>
      </c>
      <c r="N103" s="191" t="s">
        <v>35</v>
      </c>
      <c r="O103" s="159">
        <v>0</v>
      </c>
      <c r="P103" s="159">
        <f t="shared" si="0"/>
        <v>0</v>
      </c>
      <c r="Q103" s="159">
        <v>0</v>
      </c>
      <c r="R103" s="159">
        <f t="shared" si="1"/>
        <v>0</v>
      </c>
      <c r="S103" s="159">
        <v>0</v>
      </c>
      <c r="T103" s="160">
        <f t="shared" si="2"/>
        <v>0</v>
      </c>
      <c r="AR103" s="15" t="s">
        <v>153</v>
      </c>
      <c r="AT103" s="15" t="s">
        <v>199</v>
      </c>
      <c r="AU103" s="15" t="s">
        <v>73</v>
      </c>
      <c r="AY103" s="15" t="s">
        <v>126</v>
      </c>
      <c r="BE103" s="161">
        <f t="shared" si="3"/>
        <v>0</v>
      </c>
      <c r="BF103" s="161">
        <f t="shared" si="4"/>
        <v>0</v>
      </c>
      <c r="BG103" s="161">
        <f t="shared" si="5"/>
        <v>0</v>
      </c>
      <c r="BH103" s="161">
        <f t="shared" si="6"/>
        <v>0</v>
      </c>
      <c r="BI103" s="161">
        <f t="shared" si="7"/>
        <v>0</v>
      </c>
      <c r="BJ103" s="15" t="s">
        <v>71</v>
      </c>
      <c r="BK103" s="161">
        <f t="shared" si="8"/>
        <v>0</v>
      </c>
      <c r="BL103" s="15" t="s">
        <v>132</v>
      </c>
      <c r="BM103" s="15" t="s">
        <v>157</v>
      </c>
    </row>
    <row r="104" spans="2:65" s="1" customFormat="1" ht="16.5" customHeight="1">
      <c r="B104" s="29"/>
      <c r="C104" s="183" t="s">
        <v>148</v>
      </c>
      <c r="D104" s="183"/>
      <c r="E104" s="184"/>
      <c r="F104" s="185"/>
      <c r="G104" s="186"/>
      <c r="H104" s="187"/>
      <c r="I104" s="188"/>
      <c r="J104" s="188"/>
      <c r="K104" s="185"/>
      <c r="L104" s="189"/>
      <c r="M104" s="190" t="s">
        <v>1</v>
      </c>
      <c r="N104" s="191" t="s">
        <v>35</v>
      </c>
      <c r="O104" s="159">
        <v>0</v>
      </c>
      <c r="P104" s="159">
        <f t="shared" si="0"/>
        <v>0</v>
      </c>
      <c r="Q104" s="159">
        <v>0</v>
      </c>
      <c r="R104" s="159">
        <f t="shared" si="1"/>
        <v>0</v>
      </c>
      <c r="S104" s="159">
        <v>0</v>
      </c>
      <c r="T104" s="160">
        <f t="shared" si="2"/>
        <v>0</v>
      </c>
      <c r="AR104" s="15" t="s">
        <v>153</v>
      </c>
      <c r="AT104" s="15" t="s">
        <v>199</v>
      </c>
      <c r="AU104" s="15" t="s">
        <v>73</v>
      </c>
      <c r="AY104" s="15" t="s">
        <v>126</v>
      </c>
      <c r="BE104" s="161">
        <f t="shared" si="3"/>
        <v>0</v>
      </c>
      <c r="BF104" s="161">
        <f t="shared" si="4"/>
        <v>0</v>
      </c>
      <c r="BG104" s="161">
        <f t="shared" si="5"/>
        <v>0</v>
      </c>
      <c r="BH104" s="161">
        <f t="shared" si="6"/>
        <v>0</v>
      </c>
      <c r="BI104" s="161">
        <f t="shared" si="7"/>
        <v>0</v>
      </c>
      <c r="BJ104" s="15" t="s">
        <v>71</v>
      </c>
      <c r="BK104" s="161">
        <f t="shared" si="8"/>
        <v>0</v>
      </c>
      <c r="BL104" s="15" t="s">
        <v>132</v>
      </c>
      <c r="BM104" s="15" t="s">
        <v>162</v>
      </c>
    </row>
    <row r="105" spans="2:63" s="10" customFormat="1" ht="25.95" customHeight="1">
      <c r="B105" s="139"/>
      <c r="C105" s="140"/>
      <c r="D105" s="141" t="s">
        <v>63</v>
      </c>
      <c r="E105" s="142" t="s">
        <v>230</v>
      </c>
      <c r="F105" s="142" t="s">
        <v>1</v>
      </c>
      <c r="G105" s="140"/>
      <c r="H105" s="140"/>
      <c r="I105" s="140"/>
      <c r="J105" s="143">
        <f>BK105</f>
        <v>0</v>
      </c>
      <c r="K105" s="140"/>
      <c r="L105" s="144"/>
      <c r="M105" s="145"/>
      <c r="N105" s="146"/>
      <c r="O105" s="146"/>
      <c r="P105" s="147">
        <f>P106</f>
        <v>0</v>
      </c>
      <c r="Q105" s="146"/>
      <c r="R105" s="147">
        <f>R106</f>
        <v>0</v>
      </c>
      <c r="S105" s="146"/>
      <c r="T105" s="148">
        <f>T106</f>
        <v>0</v>
      </c>
      <c r="AR105" s="149" t="s">
        <v>71</v>
      </c>
      <c r="AT105" s="150" t="s">
        <v>63</v>
      </c>
      <c r="AU105" s="150" t="s">
        <v>64</v>
      </c>
      <c r="AY105" s="149" t="s">
        <v>126</v>
      </c>
      <c r="BK105" s="151">
        <f>BK106</f>
        <v>0</v>
      </c>
    </row>
    <row r="106" spans="2:63" s="10" customFormat="1" ht="22.95" customHeight="1">
      <c r="B106" s="139"/>
      <c r="C106" s="140"/>
      <c r="D106" s="141" t="s">
        <v>63</v>
      </c>
      <c r="E106" s="192" t="s">
        <v>153</v>
      </c>
      <c r="F106" s="192" t="s">
        <v>255</v>
      </c>
      <c r="G106" s="140"/>
      <c r="H106" s="140"/>
      <c r="I106" s="140"/>
      <c r="J106" s="193">
        <f>BK106</f>
        <v>0</v>
      </c>
      <c r="K106" s="140"/>
      <c r="L106" s="144"/>
      <c r="M106" s="145"/>
      <c r="N106" s="146"/>
      <c r="O106" s="146"/>
      <c r="P106" s="147">
        <f>SUM(P107:P114)</f>
        <v>0</v>
      </c>
      <c r="Q106" s="146"/>
      <c r="R106" s="147">
        <f>SUM(R107:R114)</f>
        <v>0</v>
      </c>
      <c r="S106" s="146"/>
      <c r="T106" s="148">
        <f>SUM(T107:T114)</f>
        <v>0</v>
      </c>
      <c r="AR106" s="149" t="s">
        <v>71</v>
      </c>
      <c r="AT106" s="150" t="s">
        <v>63</v>
      </c>
      <c r="AU106" s="150" t="s">
        <v>71</v>
      </c>
      <c r="AY106" s="149" t="s">
        <v>126</v>
      </c>
      <c r="BK106" s="151">
        <f>SUM(BK107:BK114)</f>
        <v>0</v>
      </c>
    </row>
    <row r="107" spans="2:65" s="1" customFormat="1" ht="16.5" customHeight="1">
      <c r="B107" s="29"/>
      <c r="C107" s="152" t="s">
        <v>159</v>
      </c>
      <c r="D107" s="152" t="s">
        <v>127</v>
      </c>
      <c r="E107" s="153" t="s">
        <v>336</v>
      </c>
      <c r="F107" s="154" t="s">
        <v>337</v>
      </c>
      <c r="G107" s="155" t="s">
        <v>225</v>
      </c>
      <c r="H107" s="156">
        <v>125</v>
      </c>
      <c r="I107" s="157"/>
      <c r="J107" s="157">
        <f>ROUND(I107*H107,2)</f>
        <v>0</v>
      </c>
      <c r="K107" s="154" t="s">
        <v>1</v>
      </c>
      <c r="L107" s="33"/>
      <c r="M107" s="55" t="s">
        <v>1</v>
      </c>
      <c r="N107" s="158" t="s">
        <v>35</v>
      </c>
      <c r="O107" s="159">
        <v>0</v>
      </c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5" t="s">
        <v>132</v>
      </c>
      <c r="AT107" s="15" t="s">
        <v>127</v>
      </c>
      <c r="AU107" s="15" t="s">
        <v>73</v>
      </c>
      <c r="AY107" s="15" t="s">
        <v>126</v>
      </c>
      <c r="BE107" s="161">
        <f>IF(N107="základní",J107,0)</f>
        <v>0</v>
      </c>
      <c r="BF107" s="161">
        <f>IF(N107="snížená",J107,0)</f>
        <v>0</v>
      </c>
      <c r="BG107" s="161">
        <f>IF(N107="zákl. přenesená",J107,0)</f>
        <v>0</v>
      </c>
      <c r="BH107" s="161">
        <f>IF(N107="sníž. přenesená",J107,0)</f>
        <v>0</v>
      </c>
      <c r="BI107" s="161">
        <f>IF(N107="nulová",J107,0)</f>
        <v>0</v>
      </c>
      <c r="BJ107" s="15" t="s">
        <v>71</v>
      </c>
      <c r="BK107" s="161">
        <f>ROUND(I107*H107,2)</f>
        <v>0</v>
      </c>
      <c r="BL107" s="15" t="s">
        <v>132</v>
      </c>
      <c r="BM107" s="15" t="s">
        <v>171</v>
      </c>
    </row>
    <row r="108" spans="2:51" s="11" customFormat="1" ht="12">
      <c r="B108" s="162"/>
      <c r="C108" s="163"/>
      <c r="D108" s="164" t="s">
        <v>137</v>
      </c>
      <c r="E108" s="165" t="s">
        <v>1</v>
      </c>
      <c r="F108" s="166" t="s">
        <v>540</v>
      </c>
      <c r="G108" s="163"/>
      <c r="H108" s="167">
        <v>5</v>
      </c>
      <c r="I108" s="163"/>
      <c r="J108" s="163"/>
      <c r="K108" s="163"/>
      <c r="L108" s="168"/>
      <c r="M108" s="169"/>
      <c r="N108" s="170"/>
      <c r="O108" s="170"/>
      <c r="P108" s="170"/>
      <c r="Q108" s="170"/>
      <c r="R108" s="170"/>
      <c r="S108" s="170"/>
      <c r="T108" s="171"/>
      <c r="AT108" s="172" t="s">
        <v>137</v>
      </c>
      <c r="AU108" s="172" t="s">
        <v>73</v>
      </c>
      <c r="AV108" s="11" t="s">
        <v>73</v>
      </c>
      <c r="AW108" s="11" t="s">
        <v>27</v>
      </c>
      <c r="AX108" s="11" t="s">
        <v>64</v>
      </c>
      <c r="AY108" s="172" t="s">
        <v>126</v>
      </c>
    </row>
    <row r="109" spans="2:51" s="11" customFormat="1" ht="12">
      <c r="B109" s="162"/>
      <c r="C109" s="163"/>
      <c r="D109" s="164" t="s">
        <v>137</v>
      </c>
      <c r="E109" s="165" t="s">
        <v>1</v>
      </c>
      <c r="F109" s="166" t="s">
        <v>541</v>
      </c>
      <c r="G109" s="163"/>
      <c r="H109" s="167">
        <v>120</v>
      </c>
      <c r="I109" s="163"/>
      <c r="J109" s="163"/>
      <c r="K109" s="163"/>
      <c r="L109" s="168"/>
      <c r="M109" s="169"/>
      <c r="N109" s="170"/>
      <c r="O109" s="170"/>
      <c r="P109" s="170"/>
      <c r="Q109" s="170"/>
      <c r="R109" s="170"/>
      <c r="S109" s="170"/>
      <c r="T109" s="171"/>
      <c r="AT109" s="172" t="s">
        <v>137</v>
      </c>
      <c r="AU109" s="172" t="s">
        <v>73</v>
      </c>
      <c r="AV109" s="11" t="s">
        <v>73</v>
      </c>
      <c r="AW109" s="11" t="s">
        <v>27</v>
      </c>
      <c r="AX109" s="11" t="s">
        <v>64</v>
      </c>
      <c r="AY109" s="172" t="s">
        <v>126</v>
      </c>
    </row>
    <row r="110" spans="2:51" s="12" customFormat="1" ht="12">
      <c r="B110" s="173"/>
      <c r="C110" s="174"/>
      <c r="D110" s="164" t="s">
        <v>137</v>
      </c>
      <c r="E110" s="175" t="s">
        <v>1</v>
      </c>
      <c r="F110" s="176" t="s">
        <v>140</v>
      </c>
      <c r="G110" s="174"/>
      <c r="H110" s="177">
        <v>125</v>
      </c>
      <c r="I110" s="174"/>
      <c r="J110" s="174"/>
      <c r="K110" s="174"/>
      <c r="L110" s="178"/>
      <c r="M110" s="179"/>
      <c r="N110" s="180"/>
      <c r="O110" s="180"/>
      <c r="P110" s="180"/>
      <c r="Q110" s="180"/>
      <c r="R110" s="180"/>
      <c r="S110" s="180"/>
      <c r="T110" s="181"/>
      <c r="AT110" s="182" t="s">
        <v>137</v>
      </c>
      <c r="AU110" s="182" t="s">
        <v>73</v>
      </c>
      <c r="AV110" s="12" t="s">
        <v>132</v>
      </c>
      <c r="AW110" s="12" t="s">
        <v>27</v>
      </c>
      <c r="AX110" s="12" t="s">
        <v>71</v>
      </c>
      <c r="AY110" s="182" t="s">
        <v>126</v>
      </c>
    </row>
    <row r="111" spans="2:65" s="1" customFormat="1" ht="16.5" customHeight="1">
      <c r="B111" s="29"/>
      <c r="C111" s="152" t="s">
        <v>153</v>
      </c>
      <c r="D111" s="152" t="s">
        <v>127</v>
      </c>
      <c r="E111" s="153" t="s">
        <v>339</v>
      </c>
      <c r="F111" s="154" t="s">
        <v>340</v>
      </c>
      <c r="G111" s="155" t="s">
        <v>225</v>
      </c>
      <c r="H111" s="156">
        <v>125</v>
      </c>
      <c r="I111" s="157"/>
      <c r="J111" s="157">
        <f>ROUND(I111*H111,2)</f>
        <v>0</v>
      </c>
      <c r="K111" s="154" t="s">
        <v>1</v>
      </c>
      <c r="L111" s="33"/>
      <c r="M111" s="55" t="s">
        <v>1</v>
      </c>
      <c r="N111" s="158" t="s">
        <v>35</v>
      </c>
      <c r="O111" s="159">
        <v>0</v>
      </c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5" t="s">
        <v>132</v>
      </c>
      <c r="AT111" s="15" t="s">
        <v>127</v>
      </c>
      <c r="AU111" s="15" t="s">
        <v>73</v>
      </c>
      <c r="AY111" s="15" t="s">
        <v>126</v>
      </c>
      <c r="BE111" s="161">
        <f>IF(N111="základní",J111,0)</f>
        <v>0</v>
      </c>
      <c r="BF111" s="161">
        <f>IF(N111="snížená",J111,0)</f>
        <v>0</v>
      </c>
      <c r="BG111" s="161">
        <f>IF(N111="zákl. přenesená",J111,0)</f>
        <v>0</v>
      </c>
      <c r="BH111" s="161">
        <f>IF(N111="sníž. přenesená",J111,0)</f>
        <v>0</v>
      </c>
      <c r="BI111" s="161">
        <f>IF(N111="nulová",J111,0)</f>
        <v>0</v>
      </c>
      <c r="BJ111" s="15" t="s">
        <v>71</v>
      </c>
      <c r="BK111" s="161">
        <f>ROUND(I111*H111,2)</f>
        <v>0</v>
      </c>
      <c r="BL111" s="15" t="s">
        <v>132</v>
      </c>
      <c r="BM111" s="15" t="s">
        <v>177</v>
      </c>
    </row>
    <row r="112" spans="2:51" s="11" customFormat="1" ht="12">
      <c r="B112" s="162"/>
      <c r="C112" s="163"/>
      <c r="D112" s="164" t="s">
        <v>137</v>
      </c>
      <c r="E112" s="165" t="s">
        <v>1</v>
      </c>
      <c r="F112" s="166" t="s">
        <v>540</v>
      </c>
      <c r="G112" s="163"/>
      <c r="H112" s="167">
        <v>5</v>
      </c>
      <c r="I112" s="163"/>
      <c r="J112" s="163"/>
      <c r="K112" s="163"/>
      <c r="L112" s="168"/>
      <c r="M112" s="169"/>
      <c r="N112" s="170"/>
      <c r="O112" s="170"/>
      <c r="P112" s="170"/>
      <c r="Q112" s="170"/>
      <c r="R112" s="170"/>
      <c r="S112" s="170"/>
      <c r="T112" s="171"/>
      <c r="AT112" s="172" t="s">
        <v>137</v>
      </c>
      <c r="AU112" s="172" t="s">
        <v>73</v>
      </c>
      <c r="AV112" s="11" t="s">
        <v>73</v>
      </c>
      <c r="AW112" s="11" t="s">
        <v>27</v>
      </c>
      <c r="AX112" s="11" t="s">
        <v>64</v>
      </c>
      <c r="AY112" s="172" t="s">
        <v>126</v>
      </c>
    </row>
    <row r="113" spans="2:51" s="11" customFormat="1" ht="12">
      <c r="B113" s="162"/>
      <c r="C113" s="163"/>
      <c r="D113" s="164" t="s">
        <v>137</v>
      </c>
      <c r="E113" s="165" t="s">
        <v>1</v>
      </c>
      <c r="F113" s="166" t="s">
        <v>541</v>
      </c>
      <c r="G113" s="163"/>
      <c r="H113" s="167">
        <v>120</v>
      </c>
      <c r="I113" s="163"/>
      <c r="J113" s="163"/>
      <c r="K113" s="163"/>
      <c r="L113" s="168"/>
      <c r="M113" s="169"/>
      <c r="N113" s="170"/>
      <c r="O113" s="170"/>
      <c r="P113" s="170"/>
      <c r="Q113" s="170"/>
      <c r="R113" s="170"/>
      <c r="S113" s="170"/>
      <c r="T113" s="171"/>
      <c r="AT113" s="172" t="s">
        <v>137</v>
      </c>
      <c r="AU113" s="172" t="s">
        <v>73</v>
      </c>
      <c r="AV113" s="11" t="s">
        <v>73</v>
      </c>
      <c r="AW113" s="11" t="s">
        <v>27</v>
      </c>
      <c r="AX113" s="11" t="s">
        <v>64</v>
      </c>
      <c r="AY113" s="172" t="s">
        <v>126</v>
      </c>
    </row>
    <row r="114" spans="2:51" s="12" customFormat="1" ht="12">
      <c r="B114" s="173"/>
      <c r="C114" s="174"/>
      <c r="D114" s="164" t="s">
        <v>137</v>
      </c>
      <c r="E114" s="175" t="s">
        <v>1</v>
      </c>
      <c r="F114" s="176" t="s">
        <v>140</v>
      </c>
      <c r="G114" s="174"/>
      <c r="H114" s="177">
        <v>125</v>
      </c>
      <c r="I114" s="174"/>
      <c r="J114" s="174"/>
      <c r="K114" s="174"/>
      <c r="L114" s="178"/>
      <c r="M114" s="179"/>
      <c r="N114" s="180"/>
      <c r="O114" s="180"/>
      <c r="P114" s="180"/>
      <c r="Q114" s="180"/>
      <c r="R114" s="180"/>
      <c r="S114" s="180"/>
      <c r="T114" s="181"/>
      <c r="AT114" s="182" t="s">
        <v>137</v>
      </c>
      <c r="AU114" s="182" t="s">
        <v>73</v>
      </c>
      <c r="AV114" s="12" t="s">
        <v>132</v>
      </c>
      <c r="AW114" s="12" t="s">
        <v>27</v>
      </c>
      <c r="AX114" s="12" t="s">
        <v>71</v>
      </c>
      <c r="AY114" s="182" t="s">
        <v>126</v>
      </c>
    </row>
    <row r="115" spans="2:63" s="10" customFormat="1" ht="25.95" customHeight="1">
      <c r="B115" s="139"/>
      <c r="C115" s="140"/>
      <c r="D115" s="141" t="s">
        <v>63</v>
      </c>
      <c r="E115" s="142" t="s">
        <v>542</v>
      </c>
      <c r="F115" s="142" t="s">
        <v>543</v>
      </c>
      <c r="G115" s="140"/>
      <c r="H115" s="140"/>
      <c r="I115" s="140"/>
      <c r="J115" s="143">
        <f>BK115</f>
        <v>0</v>
      </c>
      <c r="K115" s="140"/>
      <c r="L115" s="144"/>
      <c r="M115" s="145"/>
      <c r="N115" s="146"/>
      <c r="O115" s="146"/>
      <c r="P115" s="147">
        <f>P116+P124+P131+P134+P137+P140</f>
        <v>0</v>
      </c>
      <c r="Q115" s="146"/>
      <c r="R115" s="147">
        <f>R116+R124+R131+R134+R137+R140</f>
        <v>0</v>
      </c>
      <c r="S115" s="146"/>
      <c r="T115" s="148">
        <f>T116+T124+T131+T134+T137+T140</f>
        <v>0</v>
      </c>
      <c r="AR115" s="149" t="s">
        <v>73</v>
      </c>
      <c r="AT115" s="150" t="s">
        <v>63</v>
      </c>
      <c r="AU115" s="150" t="s">
        <v>64</v>
      </c>
      <c r="AY115" s="149" t="s">
        <v>126</v>
      </c>
      <c r="BK115" s="151">
        <f>BK116+BK124+BK131+BK134+BK137+BK140</f>
        <v>0</v>
      </c>
    </row>
    <row r="116" spans="2:63" s="10" customFormat="1" ht="22.95" customHeight="1">
      <c r="B116" s="139"/>
      <c r="C116" s="140"/>
      <c r="D116" s="141" t="s">
        <v>63</v>
      </c>
      <c r="E116" s="192" t="s">
        <v>544</v>
      </c>
      <c r="F116" s="192" t="s">
        <v>545</v>
      </c>
      <c r="G116" s="140"/>
      <c r="H116" s="140"/>
      <c r="I116" s="140"/>
      <c r="J116" s="193">
        <f>BK116</f>
        <v>0</v>
      </c>
      <c r="K116" s="140"/>
      <c r="L116" s="144"/>
      <c r="M116" s="145"/>
      <c r="N116" s="146"/>
      <c r="O116" s="146"/>
      <c r="P116" s="147">
        <f>SUM(P117:P123)</f>
        <v>0</v>
      </c>
      <c r="Q116" s="146"/>
      <c r="R116" s="147">
        <f>SUM(R117:R123)</f>
        <v>0</v>
      </c>
      <c r="S116" s="146"/>
      <c r="T116" s="148">
        <f>SUM(T117:T123)</f>
        <v>0</v>
      </c>
      <c r="AR116" s="149" t="s">
        <v>73</v>
      </c>
      <c r="AT116" s="150" t="s">
        <v>63</v>
      </c>
      <c r="AU116" s="150" t="s">
        <v>71</v>
      </c>
      <c r="AY116" s="149" t="s">
        <v>126</v>
      </c>
      <c r="BK116" s="151">
        <f>SUM(BK117:BK123)</f>
        <v>0</v>
      </c>
    </row>
    <row r="117" spans="2:65" s="1" customFormat="1" ht="16.5" customHeight="1">
      <c r="B117" s="29"/>
      <c r="C117" s="152" t="s">
        <v>174</v>
      </c>
      <c r="D117" s="152" t="s">
        <v>127</v>
      </c>
      <c r="E117" s="153" t="s">
        <v>546</v>
      </c>
      <c r="F117" s="154" t="s">
        <v>547</v>
      </c>
      <c r="G117" s="155" t="s">
        <v>225</v>
      </c>
      <c r="H117" s="156">
        <v>198</v>
      </c>
      <c r="I117" s="157"/>
      <c r="J117" s="157">
        <f>ROUND(I117*H117,2)</f>
        <v>0</v>
      </c>
      <c r="K117" s="154" t="s">
        <v>1</v>
      </c>
      <c r="L117" s="33"/>
      <c r="M117" s="55" t="s">
        <v>1</v>
      </c>
      <c r="N117" s="158" t="s">
        <v>35</v>
      </c>
      <c r="O117" s="159">
        <v>0</v>
      </c>
      <c r="P117" s="159">
        <f>O117*H117</f>
        <v>0</v>
      </c>
      <c r="Q117" s="159">
        <v>0</v>
      </c>
      <c r="R117" s="159">
        <f>Q117*H117</f>
        <v>0</v>
      </c>
      <c r="S117" s="159">
        <v>0</v>
      </c>
      <c r="T117" s="160">
        <f>S117*H117</f>
        <v>0</v>
      </c>
      <c r="AR117" s="15" t="s">
        <v>177</v>
      </c>
      <c r="AT117" s="15" t="s">
        <v>127</v>
      </c>
      <c r="AU117" s="15" t="s">
        <v>73</v>
      </c>
      <c r="AY117" s="15" t="s">
        <v>126</v>
      </c>
      <c r="BE117" s="161">
        <f>IF(N117="základní",J117,0)</f>
        <v>0</v>
      </c>
      <c r="BF117" s="161">
        <f>IF(N117="snížená",J117,0)</f>
        <v>0</v>
      </c>
      <c r="BG117" s="161">
        <f>IF(N117="zákl. přenesená",J117,0)</f>
        <v>0</v>
      </c>
      <c r="BH117" s="161">
        <f>IF(N117="sníž. přenesená",J117,0)</f>
        <v>0</v>
      </c>
      <c r="BI117" s="161">
        <f>IF(N117="nulová",J117,0)</f>
        <v>0</v>
      </c>
      <c r="BJ117" s="15" t="s">
        <v>71</v>
      </c>
      <c r="BK117" s="161">
        <f>ROUND(I117*H117,2)</f>
        <v>0</v>
      </c>
      <c r="BL117" s="15" t="s">
        <v>177</v>
      </c>
      <c r="BM117" s="15" t="s">
        <v>181</v>
      </c>
    </row>
    <row r="118" spans="2:51" s="11" customFormat="1" ht="12">
      <c r="B118" s="162"/>
      <c r="C118" s="163"/>
      <c r="D118" s="164" t="s">
        <v>137</v>
      </c>
      <c r="E118" s="165" t="s">
        <v>1</v>
      </c>
      <c r="F118" s="166" t="s">
        <v>548</v>
      </c>
      <c r="G118" s="163"/>
      <c r="H118" s="167">
        <v>198</v>
      </c>
      <c r="I118" s="163"/>
      <c r="J118" s="163"/>
      <c r="K118" s="163"/>
      <c r="L118" s="168"/>
      <c r="M118" s="169"/>
      <c r="N118" s="170"/>
      <c r="O118" s="170"/>
      <c r="P118" s="170"/>
      <c r="Q118" s="170"/>
      <c r="R118" s="170"/>
      <c r="S118" s="170"/>
      <c r="T118" s="171"/>
      <c r="AT118" s="172" t="s">
        <v>137</v>
      </c>
      <c r="AU118" s="172" t="s">
        <v>73</v>
      </c>
      <c r="AV118" s="11" t="s">
        <v>73</v>
      </c>
      <c r="AW118" s="11" t="s">
        <v>27</v>
      </c>
      <c r="AX118" s="11" t="s">
        <v>64</v>
      </c>
      <c r="AY118" s="172" t="s">
        <v>126</v>
      </c>
    </row>
    <row r="119" spans="2:51" s="12" customFormat="1" ht="12">
      <c r="B119" s="173"/>
      <c r="C119" s="174"/>
      <c r="D119" s="164" t="s">
        <v>137</v>
      </c>
      <c r="E119" s="175" t="s">
        <v>1</v>
      </c>
      <c r="F119" s="176" t="s">
        <v>140</v>
      </c>
      <c r="G119" s="174"/>
      <c r="H119" s="177">
        <v>198</v>
      </c>
      <c r="I119" s="174"/>
      <c r="J119" s="174"/>
      <c r="K119" s="174"/>
      <c r="L119" s="178"/>
      <c r="M119" s="179"/>
      <c r="N119" s="180"/>
      <c r="O119" s="180"/>
      <c r="P119" s="180"/>
      <c r="Q119" s="180"/>
      <c r="R119" s="180"/>
      <c r="S119" s="180"/>
      <c r="T119" s="181"/>
      <c r="AT119" s="182" t="s">
        <v>137</v>
      </c>
      <c r="AU119" s="182" t="s">
        <v>73</v>
      </c>
      <c r="AV119" s="12" t="s">
        <v>132</v>
      </c>
      <c r="AW119" s="12" t="s">
        <v>27</v>
      </c>
      <c r="AX119" s="12" t="s">
        <v>71</v>
      </c>
      <c r="AY119" s="182" t="s">
        <v>126</v>
      </c>
    </row>
    <row r="120" spans="2:65" s="1" customFormat="1" ht="16.5" customHeight="1">
      <c r="B120" s="29"/>
      <c r="C120" s="183" t="s">
        <v>157</v>
      </c>
      <c r="D120" s="183" t="s">
        <v>199</v>
      </c>
      <c r="E120" s="184" t="s">
        <v>549</v>
      </c>
      <c r="F120" s="185" t="s">
        <v>550</v>
      </c>
      <c r="G120" s="186" t="s">
        <v>225</v>
      </c>
      <c r="H120" s="187">
        <v>42</v>
      </c>
      <c r="I120" s="188"/>
      <c r="J120" s="188">
        <f>ROUND(I120*H120,2)</f>
        <v>0</v>
      </c>
      <c r="K120" s="185" t="s">
        <v>1</v>
      </c>
      <c r="L120" s="189"/>
      <c r="M120" s="190" t="s">
        <v>1</v>
      </c>
      <c r="N120" s="191" t="s">
        <v>35</v>
      </c>
      <c r="O120" s="159">
        <v>0</v>
      </c>
      <c r="P120" s="159">
        <f>O120*H120</f>
        <v>0</v>
      </c>
      <c r="Q120" s="159">
        <v>0</v>
      </c>
      <c r="R120" s="159">
        <f>Q120*H120</f>
        <v>0</v>
      </c>
      <c r="S120" s="159">
        <v>0</v>
      </c>
      <c r="T120" s="160">
        <f>S120*H120</f>
        <v>0</v>
      </c>
      <c r="AR120" s="15" t="s">
        <v>270</v>
      </c>
      <c r="AT120" s="15" t="s">
        <v>199</v>
      </c>
      <c r="AU120" s="15" t="s">
        <v>73</v>
      </c>
      <c r="AY120" s="15" t="s">
        <v>126</v>
      </c>
      <c r="BE120" s="161">
        <f>IF(N120="základní",J120,0)</f>
        <v>0</v>
      </c>
      <c r="BF120" s="161">
        <f>IF(N120="snížená",J120,0)</f>
        <v>0</v>
      </c>
      <c r="BG120" s="161">
        <f>IF(N120="zákl. přenesená",J120,0)</f>
        <v>0</v>
      </c>
      <c r="BH120" s="161">
        <f>IF(N120="sníž. přenesená",J120,0)</f>
        <v>0</v>
      </c>
      <c r="BI120" s="161">
        <f>IF(N120="nulová",J120,0)</f>
        <v>0</v>
      </c>
      <c r="BJ120" s="15" t="s">
        <v>71</v>
      </c>
      <c r="BK120" s="161">
        <f>ROUND(I120*H120,2)</f>
        <v>0</v>
      </c>
      <c r="BL120" s="15" t="s">
        <v>177</v>
      </c>
      <c r="BM120" s="15" t="s">
        <v>186</v>
      </c>
    </row>
    <row r="121" spans="2:65" s="1" customFormat="1" ht="16.5" customHeight="1">
      <c r="B121" s="29"/>
      <c r="C121" s="183" t="s">
        <v>182</v>
      </c>
      <c r="D121" s="183" t="s">
        <v>199</v>
      </c>
      <c r="E121" s="184" t="s">
        <v>551</v>
      </c>
      <c r="F121" s="185" t="s">
        <v>552</v>
      </c>
      <c r="G121" s="186" t="s">
        <v>225</v>
      </c>
      <c r="H121" s="187">
        <v>78</v>
      </c>
      <c r="I121" s="188"/>
      <c r="J121" s="188">
        <f>ROUND(I121*H121,2)</f>
        <v>0</v>
      </c>
      <c r="K121" s="185" t="s">
        <v>131</v>
      </c>
      <c r="L121" s="189"/>
      <c r="M121" s="190" t="s">
        <v>1</v>
      </c>
      <c r="N121" s="191" t="s">
        <v>35</v>
      </c>
      <c r="O121" s="159">
        <v>0</v>
      </c>
      <c r="P121" s="159">
        <f>O121*H121</f>
        <v>0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AR121" s="15" t="s">
        <v>270</v>
      </c>
      <c r="AT121" s="15" t="s">
        <v>199</v>
      </c>
      <c r="AU121" s="15" t="s">
        <v>73</v>
      </c>
      <c r="AY121" s="15" t="s">
        <v>126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5" t="s">
        <v>71</v>
      </c>
      <c r="BK121" s="161">
        <f>ROUND(I121*H121,2)</f>
        <v>0</v>
      </c>
      <c r="BL121" s="15" t="s">
        <v>177</v>
      </c>
      <c r="BM121" s="15" t="s">
        <v>190</v>
      </c>
    </row>
    <row r="122" spans="2:65" s="1" customFormat="1" ht="16.5" customHeight="1">
      <c r="B122" s="29"/>
      <c r="C122" s="152" t="s">
        <v>162</v>
      </c>
      <c r="D122" s="152" t="s">
        <v>127</v>
      </c>
      <c r="E122" s="153" t="s">
        <v>553</v>
      </c>
      <c r="F122" s="154" t="s">
        <v>554</v>
      </c>
      <c r="G122" s="155" t="s">
        <v>225</v>
      </c>
      <c r="H122" s="156">
        <v>5</v>
      </c>
      <c r="I122" s="157"/>
      <c r="J122" s="157">
        <f>ROUND(I122*H122,2)</f>
        <v>0</v>
      </c>
      <c r="K122" s="154" t="s">
        <v>1</v>
      </c>
      <c r="L122" s="33"/>
      <c r="M122" s="55" t="s">
        <v>1</v>
      </c>
      <c r="N122" s="158" t="s">
        <v>35</v>
      </c>
      <c r="O122" s="159">
        <v>0</v>
      </c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AR122" s="15" t="s">
        <v>177</v>
      </c>
      <c r="AT122" s="15" t="s">
        <v>127</v>
      </c>
      <c r="AU122" s="15" t="s">
        <v>73</v>
      </c>
      <c r="AY122" s="15" t="s">
        <v>126</v>
      </c>
      <c r="BE122" s="161">
        <f>IF(N122="základní",J122,0)</f>
        <v>0</v>
      </c>
      <c r="BF122" s="161">
        <f>IF(N122="snížená",J122,0)</f>
        <v>0</v>
      </c>
      <c r="BG122" s="161">
        <f>IF(N122="zákl. přenesená",J122,0)</f>
        <v>0</v>
      </c>
      <c r="BH122" s="161">
        <f>IF(N122="sníž. přenesená",J122,0)</f>
        <v>0</v>
      </c>
      <c r="BI122" s="161">
        <f>IF(N122="nulová",J122,0)</f>
        <v>0</v>
      </c>
      <c r="BJ122" s="15" t="s">
        <v>71</v>
      </c>
      <c r="BK122" s="161">
        <f>ROUND(I122*H122,2)</f>
        <v>0</v>
      </c>
      <c r="BL122" s="15" t="s">
        <v>177</v>
      </c>
      <c r="BM122" s="15" t="s">
        <v>195</v>
      </c>
    </row>
    <row r="123" spans="2:65" s="1" customFormat="1" ht="16.5" customHeight="1">
      <c r="B123" s="29"/>
      <c r="C123" s="183" t="s">
        <v>192</v>
      </c>
      <c r="D123" s="183" t="s">
        <v>199</v>
      </c>
      <c r="E123" s="184" t="s">
        <v>555</v>
      </c>
      <c r="F123" s="185" t="s">
        <v>556</v>
      </c>
      <c r="G123" s="186" t="s">
        <v>225</v>
      </c>
      <c r="H123" s="187">
        <v>78</v>
      </c>
      <c r="I123" s="188"/>
      <c r="J123" s="188">
        <f>ROUND(I123*H123,2)</f>
        <v>0</v>
      </c>
      <c r="K123" s="185" t="s">
        <v>1</v>
      </c>
      <c r="L123" s="189"/>
      <c r="M123" s="190" t="s">
        <v>1</v>
      </c>
      <c r="N123" s="191" t="s">
        <v>35</v>
      </c>
      <c r="O123" s="159">
        <v>0</v>
      </c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AR123" s="15" t="s">
        <v>270</v>
      </c>
      <c r="AT123" s="15" t="s">
        <v>199</v>
      </c>
      <c r="AU123" s="15" t="s">
        <v>73</v>
      </c>
      <c r="AY123" s="15" t="s">
        <v>126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15" t="s">
        <v>71</v>
      </c>
      <c r="BK123" s="161">
        <f>ROUND(I123*H123,2)</f>
        <v>0</v>
      </c>
      <c r="BL123" s="15" t="s">
        <v>177</v>
      </c>
      <c r="BM123" s="15" t="s">
        <v>202</v>
      </c>
    </row>
    <row r="124" spans="2:63" s="10" customFormat="1" ht="22.95" customHeight="1">
      <c r="B124" s="139"/>
      <c r="C124" s="140"/>
      <c r="D124" s="141" t="s">
        <v>63</v>
      </c>
      <c r="E124" s="192" t="s">
        <v>557</v>
      </c>
      <c r="F124" s="192" t="s">
        <v>558</v>
      </c>
      <c r="G124" s="140"/>
      <c r="H124" s="140"/>
      <c r="I124" s="140"/>
      <c r="J124" s="193">
        <f>BK124</f>
        <v>0</v>
      </c>
      <c r="K124" s="140"/>
      <c r="L124" s="144"/>
      <c r="M124" s="145"/>
      <c r="N124" s="146"/>
      <c r="O124" s="146"/>
      <c r="P124" s="147">
        <f>SUM(P125:P130)</f>
        <v>0</v>
      </c>
      <c r="Q124" s="146"/>
      <c r="R124" s="147">
        <f>SUM(R125:R130)</f>
        <v>0</v>
      </c>
      <c r="S124" s="146"/>
      <c r="T124" s="148">
        <f>SUM(T125:T130)</f>
        <v>0</v>
      </c>
      <c r="AR124" s="149" t="s">
        <v>73</v>
      </c>
      <c r="AT124" s="150" t="s">
        <v>63</v>
      </c>
      <c r="AU124" s="150" t="s">
        <v>71</v>
      </c>
      <c r="AY124" s="149" t="s">
        <v>126</v>
      </c>
      <c r="BK124" s="151">
        <f>SUM(BK125:BK130)</f>
        <v>0</v>
      </c>
    </row>
    <row r="125" spans="2:65" s="1" customFormat="1" ht="16.5" customHeight="1">
      <c r="B125" s="29"/>
      <c r="C125" s="152" t="s">
        <v>171</v>
      </c>
      <c r="D125" s="152" t="s">
        <v>127</v>
      </c>
      <c r="E125" s="153" t="s">
        <v>559</v>
      </c>
      <c r="F125" s="154" t="s">
        <v>560</v>
      </c>
      <c r="G125" s="155" t="s">
        <v>225</v>
      </c>
      <c r="H125" s="156">
        <v>42</v>
      </c>
      <c r="I125" s="157"/>
      <c r="J125" s="157">
        <f aca="true" t="shared" si="9" ref="J125:J130">ROUND(I125*H125,2)</f>
        <v>0</v>
      </c>
      <c r="K125" s="154" t="s">
        <v>1</v>
      </c>
      <c r="L125" s="33"/>
      <c r="M125" s="55" t="s">
        <v>1</v>
      </c>
      <c r="N125" s="158" t="s">
        <v>35</v>
      </c>
      <c r="O125" s="159">
        <v>0</v>
      </c>
      <c r="P125" s="159">
        <f aca="true" t="shared" si="10" ref="P125:P130">O125*H125</f>
        <v>0</v>
      </c>
      <c r="Q125" s="159">
        <v>0</v>
      </c>
      <c r="R125" s="159">
        <f aca="true" t="shared" si="11" ref="R125:R130">Q125*H125</f>
        <v>0</v>
      </c>
      <c r="S125" s="159">
        <v>0</v>
      </c>
      <c r="T125" s="160">
        <f aca="true" t="shared" si="12" ref="T125:T130">S125*H125</f>
        <v>0</v>
      </c>
      <c r="AR125" s="15" t="s">
        <v>177</v>
      </c>
      <c r="AT125" s="15" t="s">
        <v>127</v>
      </c>
      <c r="AU125" s="15" t="s">
        <v>73</v>
      </c>
      <c r="AY125" s="15" t="s">
        <v>126</v>
      </c>
      <c r="BE125" s="161">
        <f aca="true" t="shared" si="13" ref="BE125:BE130">IF(N125="základní",J125,0)</f>
        <v>0</v>
      </c>
      <c r="BF125" s="161">
        <f aca="true" t="shared" si="14" ref="BF125:BF130">IF(N125="snížená",J125,0)</f>
        <v>0</v>
      </c>
      <c r="BG125" s="161">
        <f aca="true" t="shared" si="15" ref="BG125:BG130">IF(N125="zákl. přenesená",J125,0)</f>
        <v>0</v>
      </c>
      <c r="BH125" s="161">
        <f aca="true" t="shared" si="16" ref="BH125:BH130">IF(N125="sníž. přenesená",J125,0)</f>
        <v>0</v>
      </c>
      <c r="BI125" s="161">
        <f aca="true" t="shared" si="17" ref="BI125:BI130">IF(N125="nulová",J125,0)</f>
        <v>0</v>
      </c>
      <c r="BJ125" s="15" t="s">
        <v>71</v>
      </c>
      <c r="BK125" s="161">
        <f aca="true" t="shared" si="18" ref="BK125:BK130">ROUND(I125*H125,2)</f>
        <v>0</v>
      </c>
      <c r="BL125" s="15" t="s">
        <v>177</v>
      </c>
      <c r="BM125" s="15" t="s">
        <v>206</v>
      </c>
    </row>
    <row r="126" spans="2:65" s="1" customFormat="1" ht="16.5" customHeight="1">
      <c r="B126" s="29"/>
      <c r="C126" s="152" t="s">
        <v>8</v>
      </c>
      <c r="D126" s="152" t="s">
        <v>127</v>
      </c>
      <c r="E126" s="153" t="s">
        <v>561</v>
      </c>
      <c r="F126" s="154" t="s">
        <v>562</v>
      </c>
      <c r="G126" s="155" t="s">
        <v>225</v>
      </c>
      <c r="H126" s="156">
        <v>78</v>
      </c>
      <c r="I126" s="157"/>
      <c r="J126" s="157">
        <f t="shared" si="9"/>
        <v>0</v>
      </c>
      <c r="K126" s="154" t="s">
        <v>1</v>
      </c>
      <c r="L126" s="33"/>
      <c r="M126" s="55" t="s">
        <v>1</v>
      </c>
      <c r="N126" s="158" t="s">
        <v>35</v>
      </c>
      <c r="O126" s="159">
        <v>0</v>
      </c>
      <c r="P126" s="159">
        <f t="shared" si="10"/>
        <v>0</v>
      </c>
      <c r="Q126" s="159">
        <v>0</v>
      </c>
      <c r="R126" s="159">
        <f t="shared" si="11"/>
        <v>0</v>
      </c>
      <c r="S126" s="159">
        <v>0</v>
      </c>
      <c r="T126" s="160">
        <f t="shared" si="12"/>
        <v>0</v>
      </c>
      <c r="AR126" s="15" t="s">
        <v>177</v>
      </c>
      <c r="AT126" s="15" t="s">
        <v>127</v>
      </c>
      <c r="AU126" s="15" t="s">
        <v>73</v>
      </c>
      <c r="AY126" s="15" t="s">
        <v>126</v>
      </c>
      <c r="BE126" s="161">
        <f t="shared" si="13"/>
        <v>0</v>
      </c>
      <c r="BF126" s="161">
        <f t="shared" si="14"/>
        <v>0</v>
      </c>
      <c r="BG126" s="161">
        <f t="shared" si="15"/>
        <v>0</v>
      </c>
      <c r="BH126" s="161">
        <f t="shared" si="16"/>
        <v>0</v>
      </c>
      <c r="BI126" s="161">
        <f t="shared" si="17"/>
        <v>0</v>
      </c>
      <c r="BJ126" s="15" t="s">
        <v>71</v>
      </c>
      <c r="BK126" s="161">
        <f t="shared" si="18"/>
        <v>0</v>
      </c>
      <c r="BL126" s="15" t="s">
        <v>177</v>
      </c>
      <c r="BM126" s="15" t="s">
        <v>210</v>
      </c>
    </row>
    <row r="127" spans="2:65" s="1" customFormat="1" ht="16.5" customHeight="1">
      <c r="B127" s="29"/>
      <c r="C127" s="152" t="s">
        <v>177</v>
      </c>
      <c r="D127" s="152" t="s">
        <v>127</v>
      </c>
      <c r="E127" s="153" t="s">
        <v>563</v>
      </c>
      <c r="F127" s="154" t="s">
        <v>564</v>
      </c>
      <c r="G127" s="155" t="s">
        <v>225</v>
      </c>
      <c r="H127" s="156">
        <v>78</v>
      </c>
      <c r="I127" s="157"/>
      <c r="J127" s="157">
        <f t="shared" si="9"/>
        <v>0</v>
      </c>
      <c r="K127" s="154" t="s">
        <v>1</v>
      </c>
      <c r="L127" s="33"/>
      <c r="M127" s="55" t="s">
        <v>1</v>
      </c>
      <c r="N127" s="158" t="s">
        <v>35</v>
      </c>
      <c r="O127" s="159">
        <v>0</v>
      </c>
      <c r="P127" s="159">
        <f t="shared" si="10"/>
        <v>0</v>
      </c>
      <c r="Q127" s="159">
        <v>0</v>
      </c>
      <c r="R127" s="159">
        <f t="shared" si="11"/>
        <v>0</v>
      </c>
      <c r="S127" s="159">
        <v>0</v>
      </c>
      <c r="T127" s="160">
        <f t="shared" si="12"/>
        <v>0</v>
      </c>
      <c r="AR127" s="15" t="s">
        <v>177</v>
      </c>
      <c r="AT127" s="15" t="s">
        <v>127</v>
      </c>
      <c r="AU127" s="15" t="s">
        <v>73</v>
      </c>
      <c r="AY127" s="15" t="s">
        <v>126</v>
      </c>
      <c r="BE127" s="161">
        <f t="shared" si="13"/>
        <v>0</v>
      </c>
      <c r="BF127" s="161">
        <f t="shared" si="14"/>
        <v>0</v>
      </c>
      <c r="BG127" s="161">
        <f t="shared" si="15"/>
        <v>0</v>
      </c>
      <c r="BH127" s="161">
        <f t="shared" si="16"/>
        <v>0</v>
      </c>
      <c r="BI127" s="161">
        <f t="shared" si="17"/>
        <v>0</v>
      </c>
      <c r="BJ127" s="15" t="s">
        <v>71</v>
      </c>
      <c r="BK127" s="161">
        <f t="shared" si="18"/>
        <v>0</v>
      </c>
      <c r="BL127" s="15" t="s">
        <v>177</v>
      </c>
      <c r="BM127" s="15" t="s">
        <v>270</v>
      </c>
    </row>
    <row r="128" spans="2:65" s="1" customFormat="1" ht="16.5" customHeight="1">
      <c r="B128" s="29"/>
      <c r="C128" s="152" t="s">
        <v>211</v>
      </c>
      <c r="D128" s="152" t="s">
        <v>127</v>
      </c>
      <c r="E128" s="153" t="s">
        <v>565</v>
      </c>
      <c r="F128" s="154" t="s">
        <v>566</v>
      </c>
      <c r="G128" s="155" t="s">
        <v>225</v>
      </c>
      <c r="H128" s="156">
        <v>30</v>
      </c>
      <c r="I128" s="157"/>
      <c r="J128" s="157">
        <f t="shared" si="9"/>
        <v>0</v>
      </c>
      <c r="K128" s="154" t="s">
        <v>131</v>
      </c>
      <c r="L128" s="33"/>
      <c r="M128" s="55" t="s">
        <v>1</v>
      </c>
      <c r="N128" s="158" t="s">
        <v>35</v>
      </c>
      <c r="O128" s="159">
        <v>0</v>
      </c>
      <c r="P128" s="159">
        <f t="shared" si="10"/>
        <v>0</v>
      </c>
      <c r="Q128" s="159">
        <v>0</v>
      </c>
      <c r="R128" s="159">
        <f t="shared" si="11"/>
        <v>0</v>
      </c>
      <c r="S128" s="159">
        <v>0</v>
      </c>
      <c r="T128" s="160">
        <f t="shared" si="12"/>
        <v>0</v>
      </c>
      <c r="AR128" s="15" t="s">
        <v>177</v>
      </c>
      <c r="AT128" s="15" t="s">
        <v>127</v>
      </c>
      <c r="AU128" s="15" t="s">
        <v>73</v>
      </c>
      <c r="AY128" s="15" t="s">
        <v>126</v>
      </c>
      <c r="BE128" s="161">
        <f t="shared" si="13"/>
        <v>0</v>
      </c>
      <c r="BF128" s="161">
        <f t="shared" si="14"/>
        <v>0</v>
      </c>
      <c r="BG128" s="161">
        <f t="shared" si="15"/>
        <v>0</v>
      </c>
      <c r="BH128" s="161">
        <f t="shared" si="16"/>
        <v>0</v>
      </c>
      <c r="BI128" s="161">
        <f t="shared" si="17"/>
        <v>0</v>
      </c>
      <c r="BJ128" s="15" t="s">
        <v>71</v>
      </c>
      <c r="BK128" s="161">
        <f t="shared" si="18"/>
        <v>0</v>
      </c>
      <c r="BL128" s="15" t="s">
        <v>177</v>
      </c>
      <c r="BM128" s="15" t="s">
        <v>215</v>
      </c>
    </row>
    <row r="129" spans="2:65" s="1" customFormat="1" ht="16.5" customHeight="1">
      <c r="B129" s="29"/>
      <c r="C129" s="183" t="s">
        <v>181</v>
      </c>
      <c r="D129" s="183" t="s">
        <v>199</v>
      </c>
      <c r="E129" s="184" t="s">
        <v>567</v>
      </c>
      <c r="F129" s="185" t="s">
        <v>568</v>
      </c>
      <c r="G129" s="186" t="s">
        <v>225</v>
      </c>
      <c r="H129" s="187">
        <v>30</v>
      </c>
      <c r="I129" s="188"/>
      <c r="J129" s="188">
        <f t="shared" si="9"/>
        <v>0</v>
      </c>
      <c r="K129" s="185" t="s">
        <v>131</v>
      </c>
      <c r="L129" s="189"/>
      <c r="M129" s="190" t="s">
        <v>1</v>
      </c>
      <c r="N129" s="191" t="s">
        <v>35</v>
      </c>
      <c r="O129" s="159">
        <v>0</v>
      </c>
      <c r="P129" s="159">
        <f t="shared" si="10"/>
        <v>0</v>
      </c>
      <c r="Q129" s="159">
        <v>0</v>
      </c>
      <c r="R129" s="159">
        <f t="shared" si="11"/>
        <v>0</v>
      </c>
      <c r="S129" s="159">
        <v>0</v>
      </c>
      <c r="T129" s="160">
        <f t="shared" si="12"/>
        <v>0</v>
      </c>
      <c r="AR129" s="15" t="s">
        <v>270</v>
      </c>
      <c r="AT129" s="15" t="s">
        <v>199</v>
      </c>
      <c r="AU129" s="15" t="s">
        <v>73</v>
      </c>
      <c r="AY129" s="15" t="s">
        <v>126</v>
      </c>
      <c r="BE129" s="161">
        <f t="shared" si="13"/>
        <v>0</v>
      </c>
      <c r="BF129" s="161">
        <f t="shared" si="14"/>
        <v>0</v>
      </c>
      <c r="BG129" s="161">
        <f t="shared" si="15"/>
        <v>0</v>
      </c>
      <c r="BH129" s="161">
        <f t="shared" si="16"/>
        <v>0</v>
      </c>
      <c r="BI129" s="161">
        <f t="shared" si="17"/>
        <v>0</v>
      </c>
      <c r="BJ129" s="15" t="s">
        <v>71</v>
      </c>
      <c r="BK129" s="161">
        <f t="shared" si="18"/>
        <v>0</v>
      </c>
      <c r="BL129" s="15" t="s">
        <v>177</v>
      </c>
      <c r="BM129" s="15" t="s">
        <v>233</v>
      </c>
    </row>
    <row r="130" spans="2:65" s="1" customFormat="1" ht="16.5" customHeight="1">
      <c r="B130" s="29"/>
      <c r="C130" s="152" t="s">
        <v>219</v>
      </c>
      <c r="D130" s="152" t="s">
        <v>127</v>
      </c>
      <c r="E130" s="153" t="s">
        <v>569</v>
      </c>
      <c r="F130" s="154" t="s">
        <v>570</v>
      </c>
      <c r="G130" s="155" t="s">
        <v>571</v>
      </c>
      <c r="H130" s="156">
        <v>5</v>
      </c>
      <c r="I130" s="157"/>
      <c r="J130" s="157">
        <f t="shared" si="9"/>
        <v>0</v>
      </c>
      <c r="K130" s="154" t="s">
        <v>539</v>
      </c>
      <c r="L130" s="33"/>
      <c r="M130" s="55" t="s">
        <v>1</v>
      </c>
      <c r="N130" s="158" t="s">
        <v>35</v>
      </c>
      <c r="O130" s="159">
        <v>0</v>
      </c>
      <c r="P130" s="159">
        <f t="shared" si="10"/>
        <v>0</v>
      </c>
      <c r="Q130" s="159">
        <v>0</v>
      </c>
      <c r="R130" s="159">
        <f t="shared" si="11"/>
        <v>0</v>
      </c>
      <c r="S130" s="159">
        <v>0</v>
      </c>
      <c r="T130" s="160">
        <f t="shared" si="12"/>
        <v>0</v>
      </c>
      <c r="AR130" s="15" t="s">
        <v>177</v>
      </c>
      <c r="AT130" s="15" t="s">
        <v>127</v>
      </c>
      <c r="AU130" s="15" t="s">
        <v>73</v>
      </c>
      <c r="AY130" s="15" t="s">
        <v>126</v>
      </c>
      <c r="BE130" s="161">
        <f t="shared" si="13"/>
        <v>0</v>
      </c>
      <c r="BF130" s="161">
        <f t="shared" si="14"/>
        <v>0</v>
      </c>
      <c r="BG130" s="161">
        <f t="shared" si="15"/>
        <v>0</v>
      </c>
      <c r="BH130" s="161">
        <f t="shared" si="16"/>
        <v>0</v>
      </c>
      <c r="BI130" s="161">
        <f t="shared" si="17"/>
        <v>0</v>
      </c>
      <c r="BJ130" s="15" t="s">
        <v>71</v>
      </c>
      <c r="BK130" s="161">
        <f t="shared" si="18"/>
        <v>0</v>
      </c>
      <c r="BL130" s="15" t="s">
        <v>177</v>
      </c>
      <c r="BM130" s="15" t="s">
        <v>238</v>
      </c>
    </row>
    <row r="131" spans="2:63" s="10" customFormat="1" ht="22.95" customHeight="1">
      <c r="B131" s="139"/>
      <c r="C131" s="140"/>
      <c r="D131" s="141" t="s">
        <v>63</v>
      </c>
      <c r="E131" s="192" t="s">
        <v>148</v>
      </c>
      <c r="F131" s="192" t="s">
        <v>249</v>
      </c>
      <c r="G131" s="140"/>
      <c r="H131" s="140"/>
      <c r="I131" s="140"/>
      <c r="J131" s="193">
        <f>BK131</f>
        <v>0</v>
      </c>
      <c r="K131" s="140"/>
      <c r="L131" s="144"/>
      <c r="M131" s="145"/>
      <c r="N131" s="146"/>
      <c r="O131" s="146"/>
      <c r="P131" s="147">
        <f>SUM(P132:P133)</f>
        <v>0</v>
      </c>
      <c r="Q131" s="146"/>
      <c r="R131" s="147">
        <f>SUM(R132:R133)</f>
        <v>0</v>
      </c>
      <c r="S131" s="146"/>
      <c r="T131" s="148">
        <f>SUM(T132:T133)</f>
        <v>0</v>
      </c>
      <c r="AR131" s="149" t="s">
        <v>71</v>
      </c>
      <c r="AT131" s="150" t="s">
        <v>63</v>
      </c>
      <c r="AU131" s="150" t="s">
        <v>71</v>
      </c>
      <c r="AY131" s="149" t="s">
        <v>126</v>
      </c>
      <c r="BK131" s="151">
        <f>SUM(BK132:BK133)</f>
        <v>0</v>
      </c>
    </row>
    <row r="132" spans="2:65" s="1" customFormat="1" ht="16.5" customHeight="1">
      <c r="B132" s="29"/>
      <c r="C132" s="152" t="s">
        <v>186</v>
      </c>
      <c r="D132" s="152" t="s">
        <v>127</v>
      </c>
      <c r="E132" s="153" t="s">
        <v>572</v>
      </c>
      <c r="F132" s="154" t="s">
        <v>573</v>
      </c>
      <c r="G132" s="155" t="s">
        <v>136</v>
      </c>
      <c r="H132" s="156">
        <v>56</v>
      </c>
      <c r="I132" s="157"/>
      <c r="J132" s="157">
        <f>ROUND(I132*H132,2)</f>
        <v>0</v>
      </c>
      <c r="K132" s="154" t="s">
        <v>131</v>
      </c>
      <c r="L132" s="33"/>
      <c r="M132" s="55" t="s">
        <v>1</v>
      </c>
      <c r="N132" s="158" t="s">
        <v>35</v>
      </c>
      <c r="O132" s="159">
        <v>0</v>
      </c>
      <c r="P132" s="159">
        <f>O132*H132</f>
        <v>0</v>
      </c>
      <c r="Q132" s="159">
        <v>0</v>
      </c>
      <c r="R132" s="159">
        <f>Q132*H132</f>
        <v>0</v>
      </c>
      <c r="S132" s="159">
        <v>0</v>
      </c>
      <c r="T132" s="160">
        <f>S132*H132</f>
        <v>0</v>
      </c>
      <c r="AR132" s="15" t="s">
        <v>132</v>
      </c>
      <c r="AT132" s="15" t="s">
        <v>127</v>
      </c>
      <c r="AU132" s="15" t="s">
        <v>73</v>
      </c>
      <c r="AY132" s="15" t="s">
        <v>126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5" t="s">
        <v>71</v>
      </c>
      <c r="BK132" s="161">
        <f>ROUND(I132*H132,2)</f>
        <v>0</v>
      </c>
      <c r="BL132" s="15" t="s">
        <v>132</v>
      </c>
      <c r="BM132" s="15" t="s">
        <v>242</v>
      </c>
    </row>
    <row r="133" spans="2:65" s="1" customFormat="1" ht="22.5" customHeight="1">
      <c r="B133" s="29"/>
      <c r="C133" s="152" t="s">
        <v>7</v>
      </c>
      <c r="D133" s="152" t="s">
        <v>127</v>
      </c>
      <c r="E133" s="153" t="s">
        <v>574</v>
      </c>
      <c r="F133" s="154" t="s">
        <v>575</v>
      </c>
      <c r="G133" s="155" t="s">
        <v>136</v>
      </c>
      <c r="H133" s="156">
        <v>16</v>
      </c>
      <c r="I133" s="157"/>
      <c r="J133" s="157">
        <f>ROUND(I133*H133,2)</f>
        <v>0</v>
      </c>
      <c r="K133" s="154" t="s">
        <v>131</v>
      </c>
      <c r="L133" s="33"/>
      <c r="M133" s="55" t="s">
        <v>1</v>
      </c>
      <c r="N133" s="158" t="s">
        <v>35</v>
      </c>
      <c r="O133" s="159">
        <v>0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5" t="s">
        <v>132</v>
      </c>
      <c r="AT133" s="15" t="s">
        <v>127</v>
      </c>
      <c r="AU133" s="15" t="s">
        <v>73</v>
      </c>
      <c r="AY133" s="15" t="s">
        <v>126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71</v>
      </c>
      <c r="BK133" s="161">
        <f>ROUND(I133*H133,2)</f>
        <v>0</v>
      </c>
      <c r="BL133" s="15" t="s">
        <v>132</v>
      </c>
      <c r="BM133" s="15" t="s">
        <v>247</v>
      </c>
    </row>
    <row r="134" spans="2:63" s="10" customFormat="1" ht="22.95" customHeight="1">
      <c r="B134" s="139"/>
      <c r="C134" s="140"/>
      <c r="D134" s="141" t="s">
        <v>63</v>
      </c>
      <c r="E134" s="192" t="s">
        <v>576</v>
      </c>
      <c r="F134" s="192" t="s">
        <v>577</v>
      </c>
      <c r="G134" s="140"/>
      <c r="H134" s="140"/>
      <c r="I134" s="140"/>
      <c r="J134" s="193">
        <f>BK134</f>
        <v>0</v>
      </c>
      <c r="K134" s="140"/>
      <c r="L134" s="144"/>
      <c r="M134" s="145"/>
      <c r="N134" s="146"/>
      <c r="O134" s="146"/>
      <c r="P134" s="147">
        <f>SUM(P135:P136)</f>
        <v>0</v>
      </c>
      <c r="Q134" s="146"/>
      <c r="R134" s="147">
        <f>SUM(R135:R136)</f>
        <v>0</v>
      </c>
      <c r="S134" s="146"/>
      <c r="T134" s="148">
        <f>SUM(T135:T136)</f>
        <v>0</v>
      </c>
      <c r="AR134" s="149" t="s">
        <v>73</v>
      </c>
      <c r="AT134" s="150" t="s">
        <v>63</v>
      </c>
      <c r="AU134" s="150" t="s">
        <v>71</v>
      </c>
      <c r="AY134" s="149" t="s">
        <v>126</v>
      </c>
      <c r="BK134" s="151">
        <f>SUM(BK135:BK136)</f>
        <v>0</v>
      </c>
    </row>
    <row r="135" spans="2:65" s="1" customFormat="1" ht="16.5" customHeight="1">
      <c r="B135" s="29"/>
      <c r="C135" s="152" t="s">
        <v>190</v>
      </c>
      <c r="D135" s="152" t="s">
        <v>127</v>
      </c>
      <c r="E135" s="153" t="s">
        <v>578</v>
      </c>
      <c r="F135" s="154" t="s">
        <v>579</v>
      </c>
      <c r="G135" s="155" t="s">
        <v>136</v>
      </c>
      <c r="H135" s="156">
        <v>16</v>
      </c>
      <c r="I135" s="157"/>
      <c r="J135" s="157">
        <f>ROUND(I135*H135,2)</f>
        <v>0</v>
      </c>
      <c r="K135" s="154" t="s">
        <v>539</v>
      </c>
      <c r="L135" s="33"/>
      <c r="M135" s="55" t="s">
        <v>1</v>
      </c>
      <c r="N135" s="158" t="s">
        <v>35</v>
      </c>
      <c r="O135" s="159">
        <v>0</v>
      </c>
      <c r="P135" s="159">
        <f>O135*H135</f>
        <v>0</v>
      </c>
      <c r="Q135" s="159">
        <v>0</v>
      </c>
      <c r="R135" s="159">
        <f>Q135*H135</f>
        <v>0</v>
      </c>
      <c r="S135" s="159">
        <v>0</v>
      </c>
      <c r="T135" s="160">
        <f>S135*H135</f>
        <v>0</v>
      </c>
      <c r="AR135" s="15" t="s">
        <v>177</v>
      </c>
      <c r="AT135" s="15" t="s">
        <v>127</v>
      </c>
      <c r="AU135" s="15" t="s">
        <v>73</v>
      </c>
      <c r="AY135" s="15" t="s">
        <v>126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5" t="s">
        <v>71</v>
      </c>
      <c r="BK135" s="161">
        <f>ROUND(I135*H135,2)</f>
        <v>0</v>
      </c>
      <c r="BL135" s="15" t="s">
        <v>177</v>
      </c>
      <c r="BM135" s="15" t="s">
        <v>252</v>
      </c>
    </row>
    <row r="136" spans="2:65" s="1" customFormat="1" ht="16.5" customHeight="1">
      <c r="B136" s="29"/>
      <c r="C136" s="152" t="s">
        <v>235</v>
      </c>
      <c r="D136" s="152" t="s">
        <v>127</v>
      </c>
      <c r="E136" s="153" t="s">
        <v>580</v>
      </c>
      <c r="F136" s="154" t="s">
        <v>581</v>
      </c>
      <c r="G136" s="155" t="s">
        <v>136</v>
      </c>
      <c r="H136" s="156">
        <v>16</v>
      </c>
      <c r="I136" s="157"/>
      <c r="J136" s="157">
        <f>ROUND(I136*H136,2)</f>
        <v>0</v>
      </c>
      <c r="K136" s="154" t="s">
        <v>539</v>
      </c>
      <c r="L136" s="33"/>
      <c r="M136" s="55" t="s">
        <v>1</v>
      </c>
      <c r="N136" s="158" t="s">
        <v>35</v>
      </c>
      <c r="O136" s="159">
        <v>0</v>
      </c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5" t="s">
        <v>177</v>
      </c>
      <c r="AT136" s="15" t="s">
        <v>127</v>
      </c>
      <c r="AU136" s="15" t="s">
        <v>73</v>
      </c>
      <c r="AY136" s="15" t="s">
        <v>126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5" t="s">
        <v>71</v>
      </c>
      <c r="BK136" s="161">
        <f>ROUND(I136*H136,2)</f>
        <v>0</v>
      </c>
      <c r="BL136" s="15" t="s">
        <v>177</v>
      </c>
      <c r="BM136" s="15" t="s">
        <v>258</v>
      </c>
    </row>
    <row r="137" spans="2:63" s="10" customFormat="1" ht="22.95" customHeight="1">
      <c r="B137" s="139"/>
      <c r="C137" s="140"/>
      <c r="D137" s="141" t="s">
        <v>63</v>
      </c>
      <c r="E137" s="192" t="s">
        <v>582</v>
      </c>
      <c r="F137" s="192" t="s">
        <v>583</v>
      </c>
      <c r="G137" s="140"/>
      <c r="H137" s="140"/>
      <c r="I137" s="140"/>
      <c r="J137" s="193">
        <f>BK137</f>
        <v>0</v>
      </c>
      <c r="K137" s="140"/>
      <c r="L137" s="144"/>
      <c r="M137" s="145"/>
      <c r="N137" s="146"/>
      <c r="O137" s="146"/>
      <c r="P137" s="147">
        <f>SUM(P138:P139)</f>
        <v>0</v>
      </c>
      <c r="Q137" s="146"/>
      <c r="R137" s="147">
        <f>SUM(R138:R139)</f>
        <v>0</v>
      </c>
      <c r="S137" s="146"/>
      <c r="T137" s="148">
        <f>SUM(T138:T139)</f>
        <v>0</v>
      </c>
      <c r="AR137" s="149" t="s">
        <v>73</v>
      </c>
      <c r="AT137" s="150" t="s">
        <v>63</v>
      </c>
      <c r="AU137" s="150" t="s">
        <v>71</v>
      </c>
      <c r="AY137" s="149" t="s">
        <v>126</v>
      </c>
      <c r="BK137" s="151">
        <f>SUM(BK138:BK139)</f>
        <v>0</v>
      </c>
    </row>
    <row r="138" spans="2:65" s="1" customFormat="1" ht="16.5" customHeight="1">
      <c r="B138" s="29"/>
      <c r="C138" s="152" t="s">
        <v>195</v>
      </c>
      <c r="D138" s="152" t="s">
        <v>127</v>
      </c>
      <c r="E138" s="153" t="s">
        <v>584</v>
      </c>
      <c r="F138" s="154" t="s">
        <v>585</v>
      </c>
      <c r="G138" s="155" t="s">
        <v>136</v>
      </c>
      <c r="H138" s="156">
        <v>56</v>
      </c>
      <c r="I138" s="157"/>
      <c r="J138" s="157">
        <f>ROUND(I138*H138,2)</f>
        <v>0</v>
      </c>
      <c r="K138" s="154" t="s">
        <v>539</v>
      </c>
      <c r="L138" s="33"/>
      <c r="M138" s="55" t="s">
        <v>1</v>
      </c>
      <c r="N138" s="158" t="s">
        <v>35</v>
      </c>
      <c r="O138" s="159">
        <v>0</v>
      </c>
      <c r="P138" s="159">
        <f>O138*H138</f>
        <v>0</v>
      </c>
      <c r="Q138" s="159">
        <v>0</v>
      </c>
      <c r="R138" s="159">
        <f>Q138*H138</f>
        <v>0</v>
      </c>
      <c r="S138" s="159">
        <v>0</v>
      </c>
      <c r="T138" s="160">
        <f>S138*H138</f>
        <v>0</v>
      </c>
      <c r="AR138" s="15" t="s">
        <v>177</v>
      </c>
      <c r="AT138" s="15" t="s">
        <v>127</v>
      </c>
      <c r="AU138" s="15" t="s">
        <v>73</v>
      </c>
      <c r="AY138" s="15" t="s">
        <v>126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5" t="s">
        <v>71</v>
      </c>
      <c r="BK138" s="161">
        <f>ROUND(I138*H138,2)</f>
        <v>0</v>
      </c>
      <c r="BL138" s="15" t="s">
        <v>177</v>
      </c>
      <c r="BM138" s="15" t="s">
        <v>261</v>
      </c>
    </row>
    <row r="139" spans="2:65" s="1" customFormat="1" ht="22.5" customHeight="1">
      <c r="B139" s="29"/>
      <c r="C139" s="152" t="s">
        <v>244</v>
      </c>
      <c r="D139" s="152" t="s">
        <v>127</v>
      </c>
      <c r="E139" s="153" t="s">
        <v>586</v>
      </c>
      <c r="F139" s="154" t="s">
        <v>587</v>
      </c>
      <c r="G139" s="155" t="s">
        <v>136</v>
      </c>
      <c r="H139" s="156">
        <v>56</v>
      </c>
      <c r="I139" s="157"/>
      <c r="J139" s="157">
        <f>ROUND(I139*H139,2)</f>
        <v>0</v>
      </c>
      <c r="K139" s="154" t="s">
        <v>539</v>
      </c>
      <c r="L139" s="33"/>
      <c r="M139" s="55" t="s">
        <v>1</v>
      </c>
      <c r="N139" s="158" t="s">
        <v>35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5" t="s">
        <v>177</v>
      </c>
      <c r="AT139" s="15" t="s">
        <v>127</v>
      </c>
      <c r="AU139" s="15" t="s">
        <v>73</v>
      </c>
      <c r="AY139" s="15" t="s">
        <v>126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71</v>
      </c>
      <c r="BK139" s="161">
        <f>ROUND(I139*H139,2)</f>
        <v>0</v>
      </c>
      <c r="BL139" s="15" t="s">
        <v>177</v>
      </c>
      <c r="BM139" s="15" t="s">
        <v>264</v>
      </c>
    </row>
    <row r="140" spans="2:63" s="10" customFormat="1" ht="22.95" customHeight="1">
      <c r="B140" s="139"/>
      <c r="C140" s="140"/>
      <c r="D140" s="141" t="s">
        <v>63</v>
      </c>
      <c r="E140" s="192" t="s">
        <v>588</v>
      </c>
      <c r="F140" s="192" t="s">
        <v>589</v>
      </c>
      <c r="G140" s="140"/>
      <c r="H140" s="140"/>
      <c r="I140" s="140"/>
      <c r="J140" s="193">
        <f>BK140</f>
        <v>0</v>
      </c>
      <c r="K140" s="140"/>
      <c r="L140" s="144"/>
      <c r="M140" s="145"/>
      <c r="N140" s="146"/>
      <c r="O140" s="146"/>
      <c r="P140" s="147">
        <f>SUM(P141:P142)</f>
        <v>0</v>
      </c>
      <c r="Q140" s="146"/>
      <c r="R140" s="147">
        <f>SUM(R141:R142)</f>
        <v>0</v>
      </c>
      <c r="S140" s="146"/>
      <c r="T140" s="148">
        <f>SUM(T141:T142)</f>
        <v>0</v>
      </c>
      <c r="AR140" s="149" t="s">
        <v>73</v>
      </c>
      <c r="AT140" s="150" t="s">
        <v>63</v>
      </c>
      <c r="AU140" s="150" t="s">
        <v>71</v>
      </c>
      <c r="AY140" s="149" t="s">
        <v>126</v>
      </c>
      <c r="BK140" s="151">
        <f>SUM(BK141:BK142)</f>
        <v>0</v>
      </c>
    </row>
    <row r="141" spans="2:65" s="1" customFormat="1" ht="16.5" customHeight="1">
      <c r="B141" s="29"/>
      <c r="C141" s="152" t="s">
        <v>202</v>
      </c>
      <c r="D141" s="152" t="s">
        <v>127</v>
      </c>
      <c r="E141" s="153" t="s">
        <v>590</v>
      </c>
      <c r="F141" s="154" t="s">
        <v>591</v>
      </c>
      <c r="G141" s="155" t="s">
        <v>225</v>
      </c>
      <c r="H141" s="156">
        <v>1</v>
      </c>
      <c r="I141" s="157"/>
      <c r="J141" s="157">
        <f>ROUND(I141*H141,2)</f>
        <v>0</v>
      </c>
      <c r="K141" s="154" t="s">
        <v>1</v>
      </c>
      <c r="L141" s="33"/>
      <c r="M141" s="55" t="s">
        <v>1</v>
      </c>
      <c r="N141" s="158" t="s">
        <v>35</v>
      </c>
      <c r="O141" s="159">
        <v>0</v>
      </c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5" t="s">
        <v>177</v>
      </c>
      <c r="AT141" s="15" t="s">
        <v>127</v>
      </c>
      <c r="AU141" s="15" t="s">
        <v>73</v>
      </c>
      <c r="AY141" s="15" t="s">
        <v>126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5" t="s">
        <v>71</v>
      </c>
      <c r="BK141" s="161">
        <f>ROUND(I141*H141,2)</f>
        <v>0</v>
      </c>
      <c r="BL141" s="15" t="s">
        <v>177</v>
      </c>
      <c r="BM141" s="15" t="s">
        <v>266</v>
      </c>
    </row>
    <row r="142" spans="2:65" s="1" customFormat="1" ht="16.5" customHeight="1">
      <c r="B142" s="29"/>
      <c r="C142" s="183" t="s">
        <v>256</v>
      </c>
      <c r="D142" s="183" t="s">
        <v>199</v>
      </c>
      <c r="E142" s="184" t="s">
        <v>592</v>
      </c>
      <c r="F142" s="185" t="s">
        <v>593</v>
      </c>
      <c r="G142" s="186" t="s">
        <v>225</v>
      </c>
      <c r="H142" s="187">
        <v>1</v>
      </c>
      <c r="I142" s="188"/>
      <c r="J142" s="188">
        <f>ROUND(I142*H142,2)</f>
        <v>0</v>
      </c>
      <c r="K142" s="185" t="s">
        <v>131</v>
      </c>
      <c r="L142" s="189"/>
      <c r="M142" s="190" t="s">
        <v>1</v>
      </c>
      <c r="N142" s="191" t="s">
        <v>35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AR142" s="15" t="s">
        <v>270</v>
      </c>
      <c r="AT142" s="15" t="s">
        <v>199</v>
      </c>
      <c r="AU142" s="15" t="s">
        <v>73</v>
      </c>
      <c r="AY142" s="15" t="s">
        <v>126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5" t="s">
        <v>71</v>
      </c>
      <c r="BK142" s="161">
        <f>ROUND(I142*H142,2)</f>
        <v>0</v>
      </c>
      <c r="BL142" s="15" t="s">
        <v>177</v>
      </c>
      <c r="BM142" s="15" t="s">
        <v>269</v>
      </c>
    </row>
    <row r="143" spans="2:63" s="10" customFormat="1" ht="25.95" customHeight="1">
      <c r="B143" s="139"/>
      <c r="C143" s="140"/>
      <c r="D143" s="141" t="s">
        <v>63</v>
      </c>
      <c r="E143" s="142" t="s">
        <v>199</v>
      </c>
      <c r="F143" s="142" t="s">
        <v>471</v>
      </c>
      <c r="G143" s="140"/>
      <c r="H143" s="140"/>
      <c r="I143" s="140"/>
      <c r="J143" s="143">
        <f>BK143</f>
        <v>0</v>
      </c>
      <c r="K143" s="140"/>
      <c r="L143" s="144"/>
      <c r="M143" s="145"/>
      <c r="N143" s="146"/>
      <c r="O143" s="146"/>
      <c r="P143" s="147">
        <f>P144+P148</f>
        <v>0</v>
      </c>
      <c r="Q143" s="146"/>
      <c r="R143" s="147">
        <f>R144+R148</f>
        <v>0</v>
      </c>
      <c r="S143" s="146"/>
      <c r="T143" s="148">
        <f>T144+T148</f>
        <v>0</v>
      </c>
      <c r="AR143" s="149" t="s">
        <v>141</v>
      </c>
      <c r="AT143" s="150" t="s">
        <v>63</v>
      </c>
      <c r="AU143" s="150" t="s">
        <v>64</v>
      </c>
      <c r="AY143" s="149" t="s">
        <v>126</v>
      </c>
      <c r="BK143" s="151">
        <f>BK144+BK148</f>
        <v>0</v>
      </c>
    </row>
    <row r="144" spans="2:63" s="10" customFormat="1" ht="22.95" customHeight="1">
      <c r="B144" s="139"/>
      <c r="C144" s="140"/>
      <c r="D144" s="141" t="s">
        <v>63</v>
      </c>
      <c r="E144" s="192" t="s">
        <v>433</v>
      </c>
      <c r="F144" s="192" t="s">
        <v>434</v>
      </c>
      <c r="G144" s="140"/>
      <c r="H144" s="140"/>
      <c r="I144" s="140"/>
      <c r="J144" s="193">
        <f>BK144</f>
        <v>0</v>
      </c>
      <c r="K144" s="140"/>
      <c r="L144" s="144"/>
      <c r="M144" s="145"/>
      <c r="N144" s="146"/>
      <c r="O144" s="146"/>
      <c r="P144" s="147">
        <f>SUM(P145:P147)</f>
        <v>0</v>
      </c>
      <c r="Q144" s="146"/>
      <c r="R144" s="147">
        <f>SUM(R145:R147)</f>
        <v>0</v>
      </c>
      <c r="S144" s="146"/>
      <c r="T144" s="148">
        <f>SUM(T145:T147)</f>
        <v>0</v>
      </c>
      <c r="AR144" s="149" t="s">
        <v>141</v>
      </c>
      <c r="AT144" s="150" t="s">
        <v>63</v>
      </c>
      <c r="AU144" s="150" t="s">
        <v>71</v>
      </c>
      <c r="AY144" s="149" t="s">
        <v>126</v>
      </c>
      <c r="BK144" s="151">
        <f>SUM(BK145:BK147)</f>
        <v>0</v>
      </c>
    </row>
    <row r="145" spans="2:65" s="1" customFormat="1" ht="16.5" customHeight="1">
      <c r="B145" s="29"/>
      <c r="C145" s="152" t="s">
        <v>206</v>
      </c>
      <c r="D145" s="152" t="s">
        <v>127</v>
      </c>
      <c r="E145" s="153" t="s">
        <v>594</v>
      </c>
      <c r="F145" s="154" t="s">
        <v>595</v>
      </c>
      <c r="G145" s="155" t="s">
        <v>214</v>
      </c>
      <c r="H145" s="156">
        <v>200</v>
      </c>
      <c r="I145" s="157"/>
      <c r="J145" s="157">
        <f>ROUND(I145*H145,2)</f>
        <v>0</v>
      </c>
      <c r="K145" s="154" t="s">
        <v>1</v>
      </c>
      <c r="L145" s="33"/>
      <c r="M145" s="55" t="s">
        <v>1</v>
      </c>
      <c r="N145" s="158" t="s">
        <v>35</v>
      </c>
      <c r="O145" s="159">
        <v>0</v>
      </c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AR145" s="15" t="s">
        <v>284</v>
      </c>
      <c r="AT145" s="15" t="s">
        <v>127</v>
      </c>
      <c r="AU145" s="15" t="s">
        <v>73</v>
      </c>
      <c r="AY145" s="15" t="s">
        <v>126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5" t="s">
        <v>71</v>
      </c>
      <c r="BK145" s="161">
        <f>ROUND(I145*H145,2)</f>
        <v>0</v>
      </c>
      <c r="BL145" s="15" t="s">
        <v>284</v>
      </c>
      <c r="BM145" s="15" t="s">
        <v>272</v>
      </c>
    </row>
    <row r="146" spans="2:65" s="1" customFormat="1" ht="16.5" customHeight="1">
      <c r="B146" s="29"/>
      <c r="C146" s="152" t="s">
        <v>262</v>
      </c>
      <c r="D146" s="152" t="s">
        <v>127</v>
      </c>
      <c r="E146" s="153" t="s">
        <v>596</v>
      </c>
      <c r="F146" s="154" t="s">
        <v>597</v>
      </c>
      <c r="G146" s="155" t="s">
        <v>225</v>
      </c>
      <c r="H146" s="156">
        <v>4</v>
      </c>
      <c r="I146" s="157"/>
      <c r="J146" s="157">
        <f>ROUND(I146*H146,2)</f>
        <v>0</v>
      </c>
      <c r="K146" s="154" t="s">
        <v>1</v>
      </c>
      <c r="L146" s="33"/>
      <c r="M146" s="55" t="s">
        <v>1</v>
      </c>
      <c r="N146" s="158" t="s">
        <v>35</v>
      </c>
      <c r="O146" s="159">
        <v>0</v>
      </c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5" t="s">
        <v>284</v>
      </c>
      <c r="AT146" s="15" t="s">
        <v>127</v>
      </c>
      <c r="AU146" s="15" t="s">
        <v>73</v>
      </c>
      <c r="AY146" s="15" t="s">
        <v>126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5" t="s">
        <v>71</v>
      </c>
      <c r="BK146" s="161">
        <f>ROUND(I146*H146,2)</f>
        <v>0</v>
      </c>
      <c r="BL146" s="15" t="s">
        <v>284</v>
      </c>
      <c r="BM146" s="15" t="s">
        <v>275</v>
      </c>
    </row>
    <row r="147" spans="2:65" s="1" customFormat="1" ht="16.5" customHeight="1">
      <c r="B147" s="29"/>
      <c r="C147" s="183" t="s">
        <v>210</v>
      </c>
      <c r="D147" s="183" t="s">
        <v>199</v>
      </c>
      <c r="E147" s="184" t="s">
        <v>598</v>
      </c>
      <c r="F147" s="185" t="s">
        <v>599</v>
      </c>
      <c r="G147" s="186" t="s">
        <v>225</v>
      </c>
      <c r="H147" s="187">
        <v>4</v>
      </c>
      <c r="I147" s="188"/>
      <c r="J147" s="188">
        <f>ROUND(I147*H147,2)</f>
        <v>0</v>
      </c>
      <c r="K147" s="185" t="s">
        <v>131</v>
      </c>
      <c r="L147" s="189"/>
      <c r="M147" s="190" t="s">
        <v>1</v>
      </c>
      <c r="N147" s="191" t="s">
        <v>35</v>
      </c>
      <c r="O147" s="159">
        <v>0</v>
      </c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15" t="s">
        <v>441</v>
      </c>
      <c r="AT147" s="15" t="s">
        <v>199</v>
      </c>
      <c r="AU147" s="15" t="s">
        <v>73</v>
      </c>
      <c r="AY147" s="15" t="s">
        <v>126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5" t="s">
        <v>71</v>
      </c>
      <c r="BK147" s="161">
        <f>ROUND(I147*H147,2)</f>
        <v>0</v>
      </c>
      <c r="BL147" s="15" t="s">
        <v>284</v>
      </c>
      <c r="BM147" s="15" t="s">
        <v>277</v>
      </c>
    </row>
    <row r="148" spans="2:63" s="10" customFormat="1" ht="22.95" customHeight="1">
      <c r="B148" s="139"/>
      <c r="C148" s="140"/>
      <c r="D148" s="141" t="s">
        <v>63</v>
      </c>
      <c r="E148" s="192" t="s">
        <v>600</v>
      </c>
      <c r="F148" s="192" t="s">
        <v>601</v>
      </c>
      <c r="G148" s="140"/>
      <c r="H148" s="140"/>
      <c r="I148" s="140"/>
      <c r="J148" s="193">
        <f>BK148</f>
        <v>0</v>
      </c>
      <c r="K148" s="140"/>
      <c r="L148" s="144"/>
      <c r="M148" s="145"/>
      <c r="N148" s="146"/>
      <c r="O148" s="146"/>
      <c r="P148" s="147">
        <f>SUM(P149:P152)</f>
        <v>0</v>
      </c>
      <c r="Q148" s="146"/>
      <c r="R148" s="147">
        <f>SUM(R149:R152)</f>
        <v>0</v>
      </c>
      <c r="S148" s="146"/>
      <c r="T148" s="148">
        <f>SUM(T149:T152)</f>
        <v>0</v>
      </c>
      <c r="AR148" s="149" t="s">
        <v>141</v>
      </c>
      <c r="AT148" s="150" t="s">
        <v>63</v>
      </c>
      <c r="AU148" s="150" t="s">
        <v>71</v>
      </c>
      <c r="AY148" s="149" t="s">
        <v>126</v>
      </c>
      <c r="BK148" s="151">
        <f>SUM(BK149:BK152)</f>
        <v>0</v>
      </c>
    </row>
    <row r="149" spans="2:65" s="1" customFormat="1" ht="22.5" customHeight="1">
      <c r="B149" s="29"/>
      <c r="C149" s="152" t="s">
        <v>267</v>
      </c>
      <c r="D149" s="152" t="s">
        <v>127</v>
      </c>
      <c r="E149" s="153" t="s">
        <v>602</v>
      </c>
      <c r="F149" s="154" t="s">
        <v>603</v>
      </c>
      <c r="G149" s="155" t="s">
        <v>225</v>
      </c>
      <c r="H149" s="156">
        <v>30</v>
      </c>
      <c r="I149" s="157"/>
      <c r="J149" s="157">
        <f>ROUND(I149*H149,2)</f>
        <v>0</v>
      </c>
      <c r="K149" s="154" t="s">
        <v>539</v>
      </c>
      <c r="L149" s="33"/>
      <c r="M149" s="55" t="s">
        <v>1</v>
      </c>
      <c r="N149" s="158" t="s">
        <v>35</v>
      </c>
      <c r="O149" s="159">
        <v>0</v>
      </c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AR149" s="15" t="s">
        <v>284</v>
      </c>
      <c r="AT149" s="15" t="s">
        <v>127</v>
      </c>
      <c r="AU149" s="15" t="s">
        <v>73</v>
      </c>
      <c r="AY149" s="15" t="s">
        <v>126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5" t="s">
        <v>71</v>
      </c>
      <c r="BK149" s="161">
        <f>ROUND(I149*H149,2)</f>
        <v>0</v>
      </c>
      <c r="BL149" s="15" t="s">
        <v>284</v>
      </c>
      <c r="BM149" s="15" t="s">
        <v>281</v>
      </c>
    </row>
    <row r="150" spans="2:65" s="1" customFormat="1" ht="16.5" customHeight="1">
      <c r="B150" s="29"/>
      <c r="C150" s="183" t="s">
        <v>270</v>
      </c>
      <c r="D150" s="183" t="s">
        <v>199</v>
      </c>
      <c r="E150" s="184" t="s">
        <v>604</v>
      </c>
      <c r="F150" s="185" t="s">
        <v>605</v>
      </c>
      <c r="G150" s="186" t="s">
        <v>225</v>
      </c>
      <c r="H150" s="187">
        <v>30</v>
      </c>
      <c r="I150" s="188"/>
      <c r="J150" s="188">
        <f>ROUND(I150*H150,2)</f>
        <v>0</v>
      </c>
      <c r="K150" s="185" t="s">
        <v>539</v>
      </c>
      <c r="L150" s="189"/>
      <c r="M150" s="190" t="s">
        <v>1</v>
      </c>
      <c r="N150" s="191" t="s">
        <v>35</v>
      </c>
      <c r="O150" s="159">
        <v>0</v>
      </c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AR150" s="15" t="s">
        <v>441</v>
      </c>
      <c r="AT150" s="15" t="s">
        <v>199</v>
      </c>
      <c r="AU150" s="15" t="s">
        <v>73</v>
      </c>
      <c r="AY150" s="15" t="s">
        <v>126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5" t="s">
        <v>71</v>
      </c>
      <c r="BK150" s="161">
        <f>ROUND(I150*H150,2)</f>
        <v>0</v>
      </c>
      <c r="BL150" s="15" t="s">
        <v>284</v>
      </c>
      <c r="BM150" s="15" t="s">
        <v>284</v>
      </c>
    </row>
    <row r="151" spans="2:65" s="1" customFormat="1" ht="16.5" customHeight="1">
      <c r="B151" s="29"/>
      <c r="C151" s="152" t="s">
        <v>273</v>
      </c>
      <c r="D151" s="152" t="s">
        <v>127</v>
      </c>
      <c r="E151" s="153" t="s">
        <v>606</v>
      </c>
      <c r="F151" s="154" t="s">
        <v>607</v>
      </c>
      <c r="G151" s="155" t="s">
        <v>130</v>
      </c>
      <c r="H151" s="156">
        <v>1</v>
      </c>
      <c r="I151" s="157"/>
      <c r="J151" s="157">
        <f>ROUND(I151*H151,2)</f>
        <v>0</v>
      </c>
      <c r="K151" s="154" t="s">
        <v>131</v>
      </c>
      <c r="L151" s="33"/>
      <c r="M151" s="55" t="s">
        <v>1</v>
      </c>
      <c r="N151" s="158" t="s">
        <v>35</v>
      </c>
      <c r="O151" s="159">
        <v>0</v>
      </c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5" t="s">
        <v>284</v>
      </c>
      <c r="AT151" s="15" t="s">
        <v>127</v>
      </c>
      <c r="AU151" s="15" t="s">
        <v>73</v>
      </c>
      <c r="AY151" s="15" t="s">
        <v>126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5" t="s">
        <v>71</v>
      </c>
      <c r="BK151" s="161">
        <f>ROUND(I151*H151,2)</f>
        <v>0</v>
      </c>
      <c r="BL151" s="15" t="s">
        <v>284</v>
      </c>
      <c r="BM151" s="15" t="s">
        <v>288</v>
      </c>
    </row>
    <row r="152" spans="2:65" s="1" customFormat="1" ht="16.5" customHeight="1">
      <c r="B152" s="29"/>
      <c r="C152" s="183" t="s">
        <v>215</v>
      </c>
      <c r="D152" s="183" t="s">
        <v>199</v>
      </c>
      <c r="E152" s="184" t="s">
        <v>608</v>
      </c>
      <c r="F152" s="185" t="s">
        <v>609</v>
      </c>
      <c r="G152" s="186" t="s">
        <v>130</v>
      </c>
      <c r="H152" s="187">
        <v>1</v>
      </c>
      <c r="I152" s="188"/>
      <c r="J152" s="188">
        <f>ROUND(I152*H152,2)</f>
        <v>0</v>
      </c>
      <c r="K152" s="185" t="s">
        <v>131</v>
      </c>
      <c r="L152" s="189"/>
      <c r="M152" s="190" t="s">
        <v>1</v>
      </c>
      <c r="N152" s="191" t="s">
        <v>35</v>
      </c>
      <c r="O152" s="159">
        <v>0</v>
      </c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AR152" s="15" t="s">
        <v>441</v>
      </c>
      <c r="AT152" s="15" t="s">
        <v>199</v>
      </c>
      <c r="AU152" s="15" t="s">
        <v>73</v>
      </c>
      <c r="AY152" s="15" t="s">
        <v>126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15" t="s">
        <v>71</v>
      </c>
      <c r="BK152" s="161">
        <f>ROUND(I152*H152,2)</f>
        <v>0</v>
      </c>
      <c r="BL152" s="15" t="s">
        <v>284</v>
      </c>
      <c r="BM152" s="15" t="s">
        <v>291</v>
      </c>
    </row>
    <row r="153" spans="2:63" s="10" customFormat="1" ht="25.95" customHeight="1">
      <c r="B153" s="139"/>
      <c r="C153" s="140"/>
      <c r="D153" s="141" t="s">
        <v>63</v>
      </c>
      <c r="E153" s="142" t="s">
        <v>610</v>
      </c>
      <c r="F153" s="142" t="s">
        <v>611</v>
      </c>
      <c r="G153" s="140"/>
      <c r="H153" s="140"/>
      <c r="I153" s="140"/>
      <c r="J153" s="143">
        <f>BK153</f>
        <v>0</v>
      </c>
      <c r="K153" s="140"/>
      <c r="L153" s="144"/>
      <c r="M153" s="145"/>
      <c r="N153" s="146"/>
      <c r="O153" s="146"/>
      <c r="P153" s="147">
        <f>SUM(P154:P158)</f>
        <v>0</v>
      </c>
      <c r="Q153" s="146"/>
      <c r="R153" s="147">
        <f>SUM(R154:R158)</f>
        <v>0</v>
      </c>
      <c r="S153" s="146"/>
      <c r="T153" s="148">
        <f>SUM(T154:T158)</f>
        <v>0</v>
      </c>
      <c r="AR153" s="149" t="s">
        <v>132</v>
      </c>
      <c r="AT153" s="150" t="s">
        <v>63</v>
      </c>
      <c r="AU153" s="150" t="s">
        <v>64</v>
      </c>
      <c r="AY153" s="149" t="s">
        <v>126</v>
      </c>
      <c r="BK153" s="151">
        <f>SUM(BK154:BK158)</f>
        <v>0</v>
      </c>
    </row>
    <row r="154" spans="2:65" s="1" customFormat="1" ht="16.5" customHeight="1">
      <c r="B154" s="29"/>
      <c r="C154" s="152" t="s">
        <v>278</v>
      </c>
      <c r="D154" s="152" t="s">
        <v>127</v>
      </c>
      <c r="E154" s="153" t="s">
        <v>612</v>
      </c>
      <c r="F154" s="154" t="s">
        <v>613</v>
      </c>
      <c r="G154" s="155" t="s">
        <v>571</v>
      </c>
      <c r="H154" s="156">
        <v>15</v>
      </c>
      <c r="I154" s="157"/>
      <c r="J154" s="157">
        <f>ROUND(I154*H154,2)</f>
        <v>0</v>
      </c>
      <c r="K154" s="154" t="s">
        <v>1</v>
      </c>
      <c r="L154" s="33"/>
      <c r="M154" s="55" t="s">
        <v>1</v>
      </c>
      <c r="N154" s="158" t="s">
        <v>35</v>
      </c>
      <c r="O154" s="159">
        <v>0</v>
      </c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AR154" s="15" t="s">
        <v>614</v>
      </c>
      <c r="AT154" s="15" t="s">
        <v>127</v>
      </c>
      <c r="AU154" s="15" t="s">
        <v>71</v>
      </c>
      <c r="AY154" s="15" t="s">
        <v>126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5" t="s">
        <v>71</v>
      </c>
      <c r="BK154" s="161">
        <f>ROUND(I154*H154,2)</f>
        <v>0</v>
      </c>
      <c r="BL154" s="15" t="s">
        <v>614</v>
      </c>
      <c r="BM154" s="15" t="s">
        <v>295</v>
      </c>
    </row>
    <row r="155" spans="2:47" s="1" customFormat="1" ht="58.5" customHeight="1">
      <c r="B155" s="29"/>
      <c r="C155" s="30"/>
      <c r="D155" s="164" t="s">
        <v>259</v>
      </c>
      <c r="E155" s="30"/>
      <c r="F155" s="194" t="s">
        <v>615</v>
      </c>
      <c r="G155" s="30"/>
      <c r="H155" s="30"/>
      <c r="I155" s="30"/>
      <c r="J155" s="30"/>
      <c r="K155" s="30"/>
      <c r="L155" s="33"/>
      <c r="M155" s="195"/>
      <c r="N155" s="56"/>
      <c r="O155" s="56"/>
      <c r="P155" s="56"/>
      <c r="Q155" s="56"/>
      <c r="R155" s="56"/>
      <c r="S155" s="56"/>
      <c r="T155" s="57"/>
      <c r="AT155" s="15" t="s">
        <v>259</v>
      </c>
      <c r="AU155" s="15" t="s">
        <v>71</v>
      </c>
    </row>
    <row r="156" spans="2:65" s="1" customFormat="1" ht="16.5" customHeight="1">
      <c r="B156" s="29"/>
      <c r="C156" s="152" t="s">
        <v>233</v>
      </c>
      <c r="D156" s="152" t="s">
        <v>127</v>
      </c>
      <c r="E156" s="153" t="s">
        <v>616</v>
      </c>
      <c r="F156" s="154" t="s">
        <v>617</v>
      </c>
      <c r="G156" s="155" t="s">
        <v>571</v>
      </c>
      <c r="H156" s="156">
        <v>5</v>
      </c>
      <c r="I156" s="157"/>
      <c r="J156" s="157">
        <f>ROUND(I156*H156,2)</f>
        <v>0</v>
      </c>
      <c r="K156" s="154" t="s">
        <v>1</v>
      </c>
      <c r="L156" s="33"/>
      <c r="M156" s="55" t="s">
        <v>1</v>
      </c>
      <c r="N156" s="158" t="s">
        <v>35</v>
      </c>
      <c r="O156" s="159">
        <v>0</v>
      </c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AR156" s="15" t="s">
        <v>614</v>
      </c>
      <c r="AT156" s="15" t="s">
        <v>127</v>
      </c>
      <c r="AU156" s="15" t="s">
        <v>71</v>
      </c>
      <c r="AY156" s="15" t="s">
        <v>126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5" t="s">
        <v>71</v>
      </c>
      <c r="BK156" s="161">
        <f>ROUND(I156*H156,2)</f>
        <v>0</v>
      </c>
      <c r="BL156" s="15" t="s">
        <v>614</v>
      </c>
      <c r="BM156" s="15" t="s">
        <v>298</v>
      </c>
    </row>
    <row r="157" spans="2:47" s="1" customFormat="1" ht="19.2">
      <c r="B157" s="29"/>
      <c r="C157" s="30"/>
      <c r="D157" s="164" t="s">
        <v>259</v>
      </c>
      <c r="E157" s="30"/>
      <c r="F157" s="194" t="s">
        <v>618</v>
      </c>
      <c r="G157" s="30"/>
      <c r="H157" s="30"/>
      <c r="I157" s="30"/>
      <c r="J157" s="30"/>
      <c r="K157" s="30"/>
      <c r="L157" s="33"/>
      <c r="M157" s="195"/>
      <c r="N157" s="56"/>
      <c r="O157" s="56"/>
      <c r="P157" s="56"/>
      <c r="Q157" s="56"/>
      <c r="R157" s="56"/>
      <c r="S157" s="56"/>
      <c r="T157" s="57"/>
      <c r="AT157" s="15" t="s">
        <v>259</v>
      </c>
      <c r="AU157" s="15" t="s">
        <v>71</v>
      </c>
    </row>
    <row r="158" spans="2:65" s="1" customFormat="1" ht="16.5" customHeight="1">
      <c r="B158" s="29"/>
      <c r="C158" s="183" t="s">
        <v>285</v>
      </c>
      <c r="D158" s="183" t="s">
        <v>199</v>
      </c>
      <c r="E158" s="184" t="s">
        <v>619</v>
      </c>
      <c r="F158" s="185" t="s">
        <v>620</v>
      </c>
      <c r="G158" s="186" t="s">
        <v>500</v>
      </c>
      <c r="H158" s="187">
        <v>1</v>
      </c>
      <c r="I158" s="188"/>
      <c r="J158" s="188">
        <f>ROUND(I158*H158,2)</f>
        <v>0</v>
      </c>
      <c r="K158" s="185" t="s">
        <v>1</v>
      </c>
      <c r="L158" s="189"/>
      <c r="M158" s="190" t="s">
        <v>1</v>
      </c>
      <c r="N158" s="191" t="s">
        <v>35</v>
      </c>
      <c r="O158" s="159">
        <v>0</v>
      </c>
      <c r="P158" s="159">
        <f>O158*H158</f>
        <v>0</v>
      </c>
      <c r="Q158" s="159">
        <v>0</v>
      </c>
      <c r="R158" s="159">
        <f>Q158*H158</f>
        <v>0</v>
      </c>
      <c r="S158" s="159">
        <v>0</v>
      </c>
      <c r="T158" s="160">
        <f>S158*H158</f>
        <v>0</v>
      </c>
      <c r="AR158" s="15" t="s">
        <v>614</v>
      </c>
      <c r="AT158" s="15" t="s">
        <v>199</v>
      </c>
      <c r="AU158" s="15" t="s">
        <v>71</v>
      </c>
      <c r="AY158" s="15" t="s">
        <v>126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15" t="s">
        <v>71</v>
      </c>
      <c r="BK158" s="161">
        <f>ROUND(I158*H158,2)</f>
        <v>0</v>
      </c>
      <c r="BL158" s="15" t="s">
        <v>614</v>
      </c>
      <c r="BM158" s="15" t="s">
        <v>302</v>
      </c>
    </row>
    <row r="159" spans="2:63" s="10" customFormat="1" ht="25.95" customHeight="1">
      <c r="B159" s="139"/>
      <c r="C159" s="140"/>
      <c r="D159" s="141" t="s">
        <v>63</v>
      </c>
      <c r="E159" s="142" t="s">
        <v>621</v>
      </c>
      <c r="F159" s="142" t="s">
        <v>622</v>
      </c>
      <c r="G159" s="140"/>
      <c r="H159" s="140"/>
      <c r="I159" s="140"/>
      <c r="J159" s="143">
        <f>BK159</f>
        <v>0</v>
      </c>
      <c r="K159" s="140"/>
      <c r="L159" s="144"/>
      <c r="M159" s="145"/>
      <c r="N159" s="146"/>
      <c r="O159" s="146"/>
      <c r="P159" s="147">
        <f>P160</f>
        <v>0</v>
      </c>
      <c r="Q159" s="146"/>
      <c r="R159" s="147">
        <f>R160</f>
        <v>0</v>
      </c>
      <c r="S159" s="146"/>
      <c r="T159" s="148">
        <f>T160</f>
        <v>0</v>
      </c>
      <c r="AR159" s="149" t="s">
        <v>150</v>
      </c>
      <c r="AT159" s="150" t="s">
        <v>63</v>
      </c>
      <c r="AU159" s="150" t="s">
        <v>64</v>
      </c>
      <c r="AY159" s="149" t="s">
        <v>126</v>
      </c>
      <c r="BK159" s="151">
        <f>BK160</f>
        <v>0</v>
      </c>
    </row>
    <row r="160" spans="2:63" s="10" customFormat="1" ht="22.95" customHeight="1">
      <c r="B160" s="139"/>
      <c r="C160" s="140"/>
      <c r="D160" s="141" t="s">
        <v>63</v>
      </c>
      <c r="E160" s="192" t="s">
        <v>496</v>
      </c>
      <c r="F160" s="192" t="s">
        <v>497</v>
      </c>
      <c r="G160" s="140"/>
      <c r="H160" s="140"/>
      <c r="I160" s="140"/>
      <c r="J160" s="193">
        <f>BK160</f>
        <v>0</v>
      </c>
      <c r="K160" s="140"/>
      <c r="L160" s="144"/>
      <c r="M160" s="145"/>
      <c r="N160" s="146"/>
      <c r="O160" s="146"/>
      <c r="P160" s="147">
        <f>SUM(P161:P162)</f>
        <v>0</v>
      </c>
      <c r="Q160" s="146"/>
      <c r="R160" s="147">
        <f>SUM(R161:R162)</f>
        <v>0</v>
      </c>
      <c r="S160" s="146"/>
      <c r="T160" s="148">
        <f>SUM(T161:T162)</f>
        <v>0</v>
      </c>
      <c r="AR160" s="149" t="s">
        <v>150</v>
      </c>
      <c r="AT160" s="150" t="s">
        <v>63</v>
      </c>
      <c r="AU160" s="150" t="s">
        <v>71</v>
      </c>
      <c r="AY160" s="149" t="s">
        <v>126</v>
      </c>
      <c r="BK160" s="151">
        <f>SUM(BK161:BK162)</f>
        <v>0</v>
      </c>
    </row>
    <row r="161" spans="2:65" s="1" customFormat="1" ht="16.5" customHeight="1">
      <c r="B161" s="29"/>
      <c r="C161" s="152" t="s">
        <v>238</v>
      </c>
      <c r="D161" s="152" t="s">
        <v>127</v>
      </c>
      <c r="E161" s="153" t="s">
        <v>623</v>
      </c>
      <c r="F161" s="154" t="s">
        <v>624</v>
      </c>
      <c r="G161" s="155" t="s">
        <v>571</v>
      </c>
      <c r="H161" s="156">
        <v>72</v>
      </c>
      <c r="I161" s="157"/>
      <c r="J161" s="157">
        <f>ROUND(I161*H161,2)</f>
        <v>0</v>
      </c>
      <c r="K161" s="154" t="s">
        <v>131</v>
      </c>
      <c r="L161" s="33"/>
      <c r="M161" s="55" t="s">
        <v>1</v>
      </c>
      <c r="N161" s="158" t="s">
        <v>35</v>
      </c>
      <c r="O161" s="159">
        <v>0</v>
      </c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AR161" s="15" t="s">
        <v>132</v>
      </c>
      <c r="AT161" s="15" t="s">
        <v>127</v>
      </c>
      <c r="AU161" s="15" t="s">
        <v>73</v>
      </c>
      <c r="AY161" s="15" t="s">
        <v>126</v>
      </c>
      <c r="BE161" s="161">
        <f>IF(N161="základní",J161,0)</f>
        <v>0</v>
      </c>
      <c r="BF161" s="161">
        <f>IF(N161="snížená",J161,0)</f>
        <v>0</v>
      </c>
      <c r="BG161" s="161">
        <f>IF(N161="zákl. přenesená",J161,0)</f>
        <v>0</v>
      </c>
      <c r="BH161" s="161">
        <f>IF(N161="sníž. přenesená",J161,0)</f>
        <v>0</v>
      </c>
      <c r="BI161" s="161">
        <f>IF(N161="nulová",J161,0)</f>
        <v>0</v>
      </c>
      <c r="BJ161" s="15" t="s">
        <v>71</v>
      </c>
      <c r="BK161" s="161">
        <f>ROUND(I161*H161,2)</f>
        <v>0</v>
      </c>
      <c r="BL161" s="15" t="s">
        <v>132</v>
      </c>
      <c r="BM161" s="15" t="s">
        <v>305</v>
      </c>
    </row>
    <row r="162" spans="2:47" s="1" customFormat="1" ht="19.2">
      <c r="B162" s="29"/>
      <c r="C162" s="30"/>
      <c r="D162" s="164" t="s">
        <v>259</v>
      </c>
      <c r="E162" s="30"/>
      <c r="F162" s="194" t="s">
        <v>625</v>
      </c>
      <c r="G162" s="30"/>
      <c r="H162" s="30"/>
      <c r="I162" s="30"/>
      <c r="J162" s="30"/>
      <c r="K162" s="30"/>
      <c r="L162" s="33"/>
      <c r="M162" s="209"/>
      <c r="N162" s="210"/>
      <c r="O162" s="210"/>
      <c r="P162" s="210"/>
      <c r="Q162" s="210"/>
      <c r="R162" s="210"/>
      <c r="S162" s="210"/>
      <c r="T162" s="211"/>
      <c r="AT162" s="15" t="s">
        <v>259</v>
      </c>
      <c r="AU162" s="15" t="s">
        <v>73</v>
      </c>
    </row>
    <row r="163" spans="2:12" s="1" customFormat="1" ht="6.9" customHeight="1">
      <c r="B163" s="41"/>
      <c r="C163" s="42"/>
      <c r="D163" s="42"/>
      <c r="E163" s="42"/>
      <c r="F163" s="42"/>
      <c r="G163" s="42"/>
      <c r="H163" s="42"/>
      <c r="I163" s="42"/>
      <c r="J163" s="42"/>
      <c r="K163" s="42"/>
      <c r="L163" s="33"/>
    </row>
  </sheetData>
  <sheetProtection formatColumns="0" formatRows="0" autoFilter="0"/>
  <autoFilter ref="C95:K162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horizontalDpi="600" verticalDpi="600" orientation="landscape" paperSize="9" scale="88" r:id="rId2"/>
  <headerFooter>
    <oddFooter>&amp;CStrana &amp;P z &amp;N</oddFooter>
  </headerFooter>
  <rowBreaks count="1" manualBreakCount="1">
    <brk id="152" min="2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9"/>
  <sheetViews>
    <sheetView showGridLines="0" workbookViewId="0" topLeftCell="A87">
      <selection activeCell="C98" sqref="C98:K10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0"/>
    </row>
    <row r="2" spans="12:46" ht="36.9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5" t="s">
        <v>78</v>
      </c>
    </row>
    <row r="3" spans="2:46" ht="6.9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8"/>
      <c r="AT3" s="15" t="s">
        <v>73</v>
      </c>
    </row>
    <row r="4" spans="2:46" ht="24.9" customHeight="1">
      <c r="B4" s="18"/>
      <c r="D4" s="94" t="s">
        <v>89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14</v>
      </c>
      <c r="L6" s="18"/>
    </row>
    <row r="7" spans="2:12" ht="16.5" customHeight="1">
      <c r="B7" s="18"/>
      <c r="E7" s="264" t="str">
        <f>'Rekapitulace stavby'!K6</f>
        <v>TEPLOVOD -  DLOUHÁ UL.</v>
      </c>
      <c r="F7" s="265"/>
      <c r="G7" s="265"/>
      <c r="H7" s="265"/>
      <c r="L7" s="18"/>
    </row>
    <row r="8" spans="2:12" s="1" customFormat="1" ht="12" customHeight="1">
      <c r="B8" s="33"/>
      <c r="D8" s="95" t="s">
        <v>90</v>
      </c>
      <c r="L8" s="33"/>
    </row>
    <row r="9" spans="2:12" s="1" customFormat="1" ht="36.9" customHeight="1">
      <c r="B9" s="33"/>
      <c r="E9" s="266" t="s">
        <v>626</v>
      </c>
      <c r="F9" s="267"/>
      <c r="G9" s="267"/>
      <c r="H9" s="267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95" t="s">
        <v>15</v>
      </c>
      <c r="F11" s="15" t="s">
        <v>1</v>
      </c>
      <c r="I11" s="95" t="s">
        <v>16</v>
      </c>
      <c r="J11" s="15" t="s">
        <v>1</v>
      </c>
      <c r="L11" s="33"/>
    </row>
    <row r="12" spans="2:12" s="1" customFormat="1" ht="12" customHeight="1">
      <c r="B12" s="33"/>
      <c r="D12" s="95" t="s">
        <v>17</v>
      </c>
      <c r="F12" s="15" t="s">
        <v>18</v>
      </c>
      <c r="I12" s="95" t="s">
        <v>19</v>
      </c>
      <c r="J12" s="96" t="str">
        <f>'Rekapitulace stavby'!AN8</f>
        <v>28.2.2019</v>
      </c>
      <c r="L12" s="33"/>
    </row>
    <row r="13" spans="2:12" s="1" customFormat="1" ht="10.95" customHeight="1">
      <c r="B13" s="33"/>
      <c r="L13" s="33"/>
    </row>
    <row r="14" spans="2:12" s="1" customFormat="1" ht="12" customHeight="1">
      <c r="B14" s="33"/>
      <c r="D14" s="95" t="s">
        <v>21</v>
      </c>
      <c r="I14" s="95" t="s">
        <v>22</v>
      </c>
      <c r="J14" s="15" t="str">
        <f>IF('Rekapitulace stavby'!AN10="","",'Rekapitulace stavby'!AN10)</f>
        <v/>
      </c>
      <c r="L14" s="33"/>
    </row>
    <row r="15" spans="2:12" s="1" customFormat="1" ht="18" customHeight="1">
      <c r="B15" s="33"/>
      <c r="E15" s="15" t="str">
        <f>IF('Rekapitulace stavby'!E11="","",'Rekapitulace stavby'!E11)</f>
        <v xml:space="preserve"> </v>
      </c>
      <c r="I15" s="95" t="s">
        <v>24</v>
      </c>
      <c r="J15" s="15" t="str">
        <f>IF('Rekapitulace stavby'!AN11="","",'Rekapitulace stavby'!AN11)</f>
        <v/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95" t="s">
        <v>25</v>
      </c>
      <c r="I17" s="95" t="s">
        <v>22</v>
      </c>
      <c r="J17" s="15" t="str">
        <f>'Rekapitulace stavby'!AN13</f>
        <v/>
      </c>
      <c r="L17" s="33"/>
    </row>
    <row r="18" spans="2:12" s="1" customFormat="1" ht="18" customHeight="1">
      <c r="B18" s="33"/>
      <c r="E18" s="268" t="str">
        <f>'Rekapitulace stavby'!E14</f>
        <v xml:space="preserve"> </v>
      </c>
      <c r="F18" s="268"/>
      <c r="G18" s="268"/>
      <c r="H18" s="268"/>
      <c r="I18" s="95" t="s">
        <v>24</v>
      </c>
      <c r="J18" s="15" t="str">
        <f>'Rekapitulace stavby'!AN14</f>
        <v/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95" t="s">
        <v>26</v>
      </c>
      <c r="I20" s="95" t="s">
        <v>22</v>
      </c>
      <c r="J20" s="15" t="str">
        <f>IF('Rekapitulace stavby'!AN16="","",'Rekapitulace stavby'!AN16)</f>
        <v/>
      </c>
      <c r="L20" s="33"/>
    </row>
    <row r="21" spans="2:12" s="1" customFormat="1" ht="18" customHeight="1">
      <c r="B21" s="33"/>
      <c r="E21" s="15" t="str">
        <f>IF('Rekapitulace stavby'!E17="","",'Rekapitulace stavby'!E17)</f>
        <v xml:space="preserve"> </v>
      </c>
      <c r="I21" s="95" t="s">
        <v>24</v>
      </c>
      <c r="J21" s="15" t="str">
        <f>IF('Rekapitulace stavby'!AN17="","",'Rekapitulace stavby'!AN17)</f>
        <v/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95" t="s">
        <v>28</v>
      </c>
      <c r="I23" s="95" t="s">
        <v>22</v>
      </c>
      <c r="J23" s="15" t="str">
        <f>IF('Rekapitulace stavby'!AN19="","",'Rekapitulace stavby'!AN19)</f>
        <v/>
      </c>
      <c r="L23" s="33"/>
    </row>
    <row r="24" spans="2:12" s="1" customFormat="1" ht="18" customHeight="1">
      <c r="B24" s="33"/>
      <c r="E24" s="15" t="str">
        <f>IF('Rekapitulace stavby'!E20="","",'Rekapitulace stavby'!E20)</f>
        <v xml:space="preserve"> </v>
      </c>
      <c r="I24" s="95" t="s">
        <v>24</v>
      </c>
      <c r="J24" s="15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95" t="s">
        <v>29</v>
      </c>
      <c r="L26" s="33"/>
    </row>
    <row r="27" spans="2:12" s="6" customFormat="1" ht="16.5" customHeight="1">
      <c r="B27" s="97"/>
      <c r="E27" s="269" t="s">
        <v>1</v>
      </c>
      <c r="F27" s="269"/>
      <c r="G27" s="269"/>
      <c r="H27" s="269"/>
      <c r="L27" s="9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8" t="s">
        <v>30</v>
      </c>
      <c r="J30" s="99">
        <f>ROUND(J96,2)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100" t="s">
        <v>32</v>
      </c>
      <c r="I32" s="100" t="s">
        <v>31</v>
      </c>
      <c r="J32" s="100" t="s">
        <v>33</v>
      </c>
      <c r="L32" s="33"/>
    </row>
    <row r="33" spans="2:12" s="1" customFormat="1" ht="14.4" customHeight="1">
      <c r="B33" s="33"/>
      <c r="D33" s="95" t="s">
        <v>34</v>
      </c>
      <c r="E33" s="95" t="s">
        <v>35</v>
      </c>
      <c r="F33" s="101">
        <f>ROUND((SUM(BE96:BE158)),2)</f>
        <v>0</v>
      </c>
      <c r="I33" s="102">
        <v>0.21</v>
      </c>
      <c r="J33" s="101">
        <f>ROUND(((SUM(BE96:BE158))*I33),2)</f>
        <v>0</v>
      </c>
      <c r="L33" s="33"/>
    </row>
    <row r="34" spans="2:12" s="1" customFormat="1" ht="14.4" customHeight="1">
      <c r="B34" s="33"/>
      <c r="E34" s="95" t="s">
        <v>36</v>
      </c>
      <c r="F34" s="101">
        <f>ROUND((SUM(BF96:BF158)),2)</f>
        <v>0</v>
      </c>
      <c r="I34" s="102">
        <v>0.15</v>
      </c>
      <c r="J34" s="101">
        <f>ROUND(((SUM(BF96:BF158))*I34),2)</f>
        <v>0</v>
      </c>
      <c r="L34" s="33"/>
    </row>
    <row r="35" spans="2:12" s="1" customFormat="1" ht="14.4" customHeight="1" hidden="1">
      <c r="B35" s="33"/>
      <c r="E35" s="95" t="s">
        <v>37</v>
      </c>
      <c r="F35" s="101">
        <f>ROUND((SUM(BG96:BG158)),2)</f>
        <v>0</v>
      </c>
      <c r="I35" s="102">
        <v>0.21</v>
      </c>
      <c r="J35" s="101">
        <f>0</f>
        <v>0</v>
      </c>
      <c r="L35" s="33"/>
    </row>
    <row r="36" spans="2:12" s="1" customFormat="1" ht="14.4" customHeight="1" hidden="1">
      <c r="B36" s="33"/>
      <c r="E36" s="95" t="s">
        <v>38</v>
      </c>
      <c r="F36" s="101">
        <f>ROUND((SUM(BH96:BH158)),2)</f>
        <v>0</v>
      </c>
      <c r="I36" s="102">
        <v>0.15</v>
      </c>
      <c r="J36" s="101">
        <f>0</f>
        <v>0</v>
      </c>
      <c r="L36" s="33"/>
    </row>
    <row r="37" spans="2:12" s="1" customFormat="1" ht="14.4" customHeight="1" hidden="1">
      <c r="B37" s="33"/>
      <c r="E37" s="95" t="s">
        <v>39</v>
      </c>
      <c r="F37" s="101">
        <f>ROUND((SUM(BI96:BI158)),2)</f>
        <v>0</v>
      </c>
      <c r="I37" s="102">
        <v>0</v>
      </c>
      <c r="J37" s="101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103"/>
      <c r="D39" s="104" t="s">
        <v>40</v>
      </c>
      <c r="E39" s="105"/>
      <c r="F39" s="105"/>
      <c r="G39" s="106" t="s">
        <v>41</v>
      </c>
      <c r="H39" s="107" t="s">
        <v>42</v>
      </c>
      <c r="I39" s="105"/>
      <c r="J39" s="108">
        <f>SUM(J30:J37)</f>
        <v>0</v>
      </c>
      <c r="K39" s="109"/>
      <c r="L39" s="33"/>
    </row>
    <row r="40" spans="2:12" s="1" customFormat="1" ht="14.4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33"/>
    </row>
    <row r="44" spans="2:12" s="1" customFormat="1" ht="6.9" customHeigh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33"/>
    </row>
    <row r="45" spans="2:12" s="1" customFormat="1" ht="24.9" customHeight="1">
      <c r="B45" s="29"/>
      <c r="C45" s="21" t="s">
        <v>91</v>
      </c>
      <c r="D45" s="30"/>
      <c r="E45" s="30"/>
      <c r="F45" s="30"/>
      <c r="G45" s="30"/>
      <c r="H45" s="30"/>
      <c r="I45" s="30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3"/>
    </row>
    <row r="47" spans="2:12" s="1" customFormat="1" ht="12" customHeight="1">
      <c r="B47" s="29"/>
      <c r="C47" s="26" t="s">
        <v>14</v>
      </c>
      <c r="D47" s="30"/>
      <c r="E47" s="30"/>
      <c r="F47" s="30"/>
      <c r="G47" s="30"/>
      <c r="H47" s="30"/>
      <c r="I47" s="30"/>
      <c r="J47" s="30"/>
      <c r="K47" s="30"/>
      <c r="L47" s="33"/>
    </row>
    <row r="48" spans="2:12" s="1" customFormat="1" ht="16.5" customHeight="1">
      <c r="B48" s="29"/>
      <c r="C48" s="30"/>
      <c r="D48" s="30"/>
      <c r="E48" s="262" t="str">
        <f>E7</f>
        <v>TEPLOVOD -  DLOUHÁ UL.</v>
      </c>
      <c r="F48" s="263"/>
      <c r="G48" s="263"/>
      <c r="H48" s="263"/>
      <c r="I48" s="30"/>
      <c r="J48" s="30"/>
      <c r="K48" s="30"/>
      <c r="L48" s="33"/>
    </row>
    <row r="49" spans="2:12" s="1" customFormat="1" ht="12" customHeight="1">
      <c r="B49" s="29"/>
      <c r="C49" s="26" t="s">
        <v>90</v>
      </c>
      <c r="D49" s="30"/>
      <c r="E49" s="30"/>
      <c r="F49" s="30"/>
      <c r="G49" s="30"/>
      <c r="H49" s="30"/>
      <c r="I49" s="30"/>
      <c r="J49" s="30"/>
      <c r="K49" s="30"/>
      <c r="L49" s="33"/>
    </row>
    <row r="50" spans="2:12" s="1" customFormat="1" ht="16.5" customHeight="1">
      <c r="B50" s="29"/>
      <c r="C50" s="30"/>
      <c r="D50" s="30"/>
      <c r="E50" s="248" t="str">
        <f>E9</f>
        <v>SO 02.13 - DOMOVNÍ STANICE</v>
      </c>
      <c r="F50" s="227"/>
      <c r="G50" s="227"/>
      <c r="H50" s="227"/>
      <c r="I50" s="30"/>
      <c r="J50" s="30"/>
      <c r="K50" s="30"/>
      <c r="L50" s="33"/>
    </row>
    <row r="51" spans="2:12" s="1" customFormat="1" ht="6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3"/>
    </row>
    <row r="52" spans="2:12" s="1" customFormat="1" ht="12" customHeight="1">
      <c r="B52" s="29"/>
      <c r="C52" s="26" t="s">
        <v>17</v>
      </c>
      <c r="D52" s="30"/>
      <c r="E52" s="30"/>
      <c r="F52" s="24" t="str">
        <f>F12</f>
        <v>Lovosice</v>
      </c>
      <c r="G52" s="30"/>
      <c r="H52" s="30"/>
      <c r="I52" s="26" t="s">
        <v>19</v>
      </c>
      <c r="J52" s="50" t="str">
        <f>IF(J12="","",J12)</f>
        <v>28.2.2019</v>
      </c>
      <c r="K52" s="30"/>
      <c r="L52" s="33"/>
    </row>
    <row r="53" spans="2:12" s="1" customFormat="1" ht="6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3"/>
    </row>
    <row r="54" spans="2:12" s="1" customFormat="1" ht="13.65" customHeight="1">
      <c r="B54" s="29"/>
      <c r="C54" s="26" t="s">
        <v>21</v>
      </c>
      <c r="D54" s="30"/>
      <c r="E54" s="30"/>
      <c r="F54" s="24" t="str">
        <f>E15</f>
        <v xml:space="preserve"> </v>
      </c>
      <c r="G54" s="30"/>
      <c r="H54" s="30"/>
      <c r="I54" s="26" t="s">
        <v>26</v>
      </c>
      <c r="J54" s="27" t="str">
        <f>E21</f>
        <v xml:space="preserve"> </v>
      </c>
      <c r="K54" s="30"/>
      <c r="L54" s="33"/>
    </row>
    <row r="55" spans="2:12" s="1" customFormat="1" ht="13.65" customHeight="1">
      <c r="B55" s="29"/>
      <c r="C55" s="26" t="s">
        <v>25</v>
      </c>
      <c r="D55" s="30"/>
      <c r="E55" s="30"/>
      <c r="F55" s="24" t="str">
        <f>IF(E18="","",E18)</f>
        <v xml:space="preserve"> </v>
      </c>
      <c r="G55" s="30"/>
      <c r="H55" s="30"/>
      <c r="I55" s="26" t="s">
        <v>28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7" spans="2:12" s="1" customFormat="1" ht="29.25" customHeight="1">
      <c r="B57" s="29"/>
      <c r="C57" s="114" t="s">
        <v>92</v>
      </c>
      <c r="D57" s="115"/>
      <c r="E57" s="115"/>
      <c r="F57" s="115"/>
      <c r="G57" s="115"/>
      <c r="H57" s="115"/>
      <c r="I57" s="115"/>
      <c r="J57" s="116" t="s">
        <v>93</v>
      </c>
      <c r="K57" s="115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3"/>
    </row>
    <row r="59" spans="2:47" s="1" customFormat="1" ht="22.95" customHeight="1">
      <c r="B59" s="29"/>
      <c r="C59" s="117" t="s">
        <v>94</v>
      </c>
      <c r="D59" s="30"/>
      <c r="E59" s="30"/>
      <c r="F59" s="30"/>
      <c r="G59" s="30"/>
      <c r="H59" s="30"/>
      <c r="I59" s="30"/>
      <c r="J59" s="69">
        <f>J96</f>
        <v>0</v>
      </c>
      <c r="K59" s="30"/>
      <c r="L59" s="33"/>
      <c r="AU59" s="15" t="s">
        <v>95</v>
      </c>
    </row>
    <row r="60" spans="2:12" s="7" customFormat="1" ht="24.9" customHeight="1">
      <c r="B60" s="118"/>
      <c r="C60" s="119"/>
      <c r="D60" s="120" t="s">
        <v>102</v>
      </c>
      <c r="E60" s="121"/>
      <c r="F60" s="121"/>
      <c r="G60" s="121"/>
      <c r="H60" s="121"/>
      <c r="I60" s="121"/>
      <c r="J60" s="122">
        <f>J97</f>
        <v>0</v>
      </c>
      <c r="K60" s="119"/>
      <c r="L60" s="123"/>
    </row>
    <row r="61" spans="2:12" s="8" customFormat="1" ht="19.95" customHeight="1">
      <c r="B61" s="124"/>
      <c r="C61" s="125"/>
      <c r="D61" s="126" t="s">
        <v>525</v>
      </c>
      <c r="E61" s="127"/>
      <c r="F61" s="127"/>
      <c r="G61" s="127"/>
      <c r="H61" s="127"/>
      <c r="I61" s="127"/>
      <c r="J61" s="128">
        <f>J98</f>
        <v>0</v>
      </c>
      <c r="K61" s="125"/>
      <c r="L61" s="129"/>
    </row>
    <row r="62" spans="2:12" s="7" customFormat="1" ht="24.9" customHeight="1">
      <c r="B62" s="118"/>
      <c r="C62" s="119"/>
      <c r="D62" s="120" t="s">
        <v>99</v>
      </c>
      <c r="E62" s="121"/>
      <c r="F62" s="121"/>
      <c r="G62" s="121"/>
      <c r="H62" s="121"/>
      <c r="I62" s="121"/>
      <c r="J62" s="122">
        <f>J105</f>
        <v>0</v>
      </c>
      <c r="K62" s="119"/>
      <c r="L62" s="123"/>
    </row>
    <row r="63" spans="2:12" s="8" customFormat="1" ht="19.95" customHeight="1">
      <c r="B63" s="124"/>
      <c r="C63" s="125"/>
      <c r="D63" s="126" t="s">
        <v>526</v>
      </c>
      <c r="E63" s="127"/>
      <c r="F63" s="127"/>
      <c r="G63" s="127"/>
      <c r="H63" s="127"/>
      <c r="I63" s="127"/>
      <c r="J63" s="128">
        <f>J106</f>
        <v>0</v>
      </c>
      <c r="K63" s="125"/>
      <c r="L63" s="129"/>
    </row>
    <row r="64" spans="2:12" s="7" customFormat="1" ht="24.9" customHeight="1">
      <c r="B64" s="118"/>
      <c r="C64" s="119"/>
      <c r="D64" s="120" t="s">
        <v>527</v>
      </c>
      <c r="E64" s="121"/>
      <c r="F64" s="121"/>
      <c r="G64" s="121"/>
      <c r="H64" s="121"/>
      <c r="I64" s="121"/>
      <c r="J64" s="122">
        <f>J112</f>
        <v>0</v>
      </c>
      <c r="K64" s="119"/>
      <c r="L64" s="123"/>
    </row>
    <row r="65" spans="2:12" s="8" customFormat="1" ht="19.95" customHeight="1">
      <c r="B65" s="124"/>
      <c r="C65" s="125"/>
      <c r="D65" s="126" t="s">
        <v>528</v>
      </c>
      <c r="E65" s="127"/>
      <c r="F65" s="127"/>
      <c r="G65" s="127"/>
      <c r="H65" s="127"/>
      <c r="I65" s="127"/>
      <c r="J65" s="128">
        <f>J113</f>
        <v>0</v>
      </c>
      <c r="K65" s="125"/>
      <c r="L65" s="129"/>
    </row>
    <row r="66" spans="2:12" s="8" customFormat="1" ht="19.95" customHeight="1">
      <c r="B66" s="124"/>
      <c r="C66" s="125"/>
      <c r="D66" s="126" t="s">
        <v>529</v>
      </c>
      <c r="E66" s="127"/>
      <c r="F66" s="127"/>
      <c r="G66" s="127"/>
      <c r="H66" s="127"/>
      <c r="I66" s="127"/>
      <c r="J66" s="128">
        <f>J119</f>
        <v>0</v>
      </c>
      <c r="K66" s="125"/>
      <c r="L66" s="129"/>
    </row>
    <row r="67" spans="2:12" s="8" customFormat="1" ht="19.95" customHeight="1">
      <c r="B67" s="124"/>
      <c r="C67" s="125"/>
      <c r="D67" s="126" t="s">
        <v>533</v>
      </c>
      <c r="E67" s="127"/>
      <c r="F67" s="127"/>
      <c r="G67" s="127"/>
      <c r="H67" s="127"/>
      <c r="I67" s="127"/>
      <c r="J67" s="128">
        <f>J126</f>
        <v>0</v>
      </c>
      <c r="K67" s="125"/>
      <c r="L67" s="129"/>
    </row>
    <row r="68" spans="2:12" s="8" customFormat="1" ht="19.95" customHeight="1">
      <c r="B68" s="124"/>
      <c r="C68" s="125"/>
      <c r="D68" s="126" t="s">
        <v>530</v>
      </c>
      <c r="E68" s="127"/>
      <c r="F68" s="127"/>
      <c r="G68" s="127"/>
      <c r="H68" s="127"/>
      <c r="I68" s="127"/>
      <c r="J68" s="128">
        <f>J131</f>
        <v>0</v>
      </c>
      <c r="K68" s="125"/>
      <c r="L68" s="129"/>
    </row>
    <row r="69" spans="2:12" s="8" customFormat="1" ht="19.95" customHeight="1">
      <c r="B69" s="124"/>
      <c r="C69" s="125"/>
      <c r="D69" s="126" t="s">
        <v>531</v>
      </c>
      <c r="E69" s="127"/>
      <c r="F69" s="127"/>
      <c r="G69" s="127"/>
      <c r="H69" s="127"/>
      <c r="I69" s="127"/>
      <c r="J69" s="128">
        <f>J134</f>
        <v>0</v>
      </c>
      <c r="K69" s="125"/>
      <c r="L69" s="129"/>
    </row>
    <row r="70" spans="2:12" s="8" customFormat="1" ht="19.95" customHeight="1">
      <c r="B70" s="124"/>
      <c r="C70" s="125"/>
      <c r="D70" s="126" t="s">
        <v>532</v>
      </c>
      <c r="E70" s="127"/>
      <c r="F70" s="127"/>
      <c r="G70" s="127"/>
      <c r="H70" s="127"/>
      <c r="I70" s="127"/>
      <c r="J70" s="128">
        <f>J137</f>
        <v>0</v>
      </c>
      <c r="K70" s="125"/>
      <c r="L70" s="129"/>
    </row>
    <row r="71" spans="2:12" s="7" customFormat="1" ht="24.9" customHeight="1">
      <c r="B71" s="118"/>
      <c r="C71" s="119"/>
      <c r="D71" s="120" t="s">
        <v>107</v>
      </c>
      <c r="E71" s="121"/>
      <c r="F71" s="121"/>
      <c r="G71" s="121"/>
      <c r="H71" s="121"/>
      <c r="I71" s="121"/>
      <c r="J71" s="122">
        <f>J141</f>
        <v>0</v>
      </c>
      <c r="K71" s="119"/>
      <c r="L71" s="123"/>
    </row>
    <row r="72" spans="2:12" s="8" customFormat="1" ht="19.95" customHeight="1">
      <c r="B72" s="124"/>
      <c r="C72" s="125"/>
      <c r="D72" s="126" t="s">
        <v>534</v>
      </c>
      <c r="E72" s="127"/>
      <c r="F72" s="127"/>
      <c r="G72" s="127"/>
      <c r="H72" s="127"/>
      <c r="I72" s="127"/>
      <c r="J72" s="128">
        <f>J142</f>
        <v>0</v>
      </c>
      <c r="K72" s="125"/>
      <c r="L72" s="129"/>
    </row>
    <row r="73" spans="2:12" s="8" customFormat="1" ht="19.95" customHeight="1">
      <c r="B73" s="124"/>
      <c r="C73" s="125"/>
      <c r="D73" s="126" t="s">
        <v>535</v>
      </c>
      <c r="E73" s="127"/>
      <c r="F73" s="127"/>
      <c r="G73" s="127"/>
      <c r="H73" s="127"/>
      <c r="I73" s="127"/>
      <c r="J73" s="128">
        <f>J144</f>
        <v>0</v>
      </c>
      <c r="K73" s="125"/>
      <c r="L73" s="129"/>
    </row>
    <row r="74" spans="2:12" s="7" customFormat="1" ht="24.9" customHeight="1">
      <c r="B74" s="118"/>
      <c r="C74" s="119"/>
      <c r="D74" s="120" t="s">
        <v>536</v>
      </c>
      <c r="E74" s="121"/>
      <c r="F74" s="121"/>
      <c r="G74" s="121"/>
      <c r="H74" s="121"/>
      <c r="I74" s="121"/>
      <c r="J74" s="122">
        <f>J149</f>
        <v>0</v>
      </c>
      <c r="K74" s="119"/>
      <c r="L74" s="123"/>
    </row>
    <row r="75" spans="2:12" s="7" customFormat="1" ht="24.9" customHeight="1">
      <c r="B75" s="118"/>
      <c r="C75" s="119"/>
      <c r="D75" s="120" t="s">
        <v>537</v>
      </c>
      <c r="E75" s="121"/>
      <c r="F75" s="121"/>
      <c r="G75" s="121"/>
      <c r="H75" s="121"/>
      <c r="I75" s="121"/>
      <c r="J75" s="122">
        <f>J155</f>
        <v>0</v>
      </c>
      <c r="K75" s="119"/>
      <c r="L75" s="123"/>
    </row>
    <row r="76" spans="2:12" s="8" customFormat="1" ht="19.95" customHeight="1">
      <c r="B76" s="124"/>
      <c r="C76" s="125"/>
      <c r="D76" s="126" t="s">
        <v>538</v>
      </c>
      <c r="E76" s="127"/>
      <c r="F76" s="127"/>
      <c r="G76" s="127"/>
      <c r="H76" s="127"/>
      <c r="I76" s="127"/>
      <c r="J76" s="128">
        <f>J156</f>
        <v>0</v>
      </c>
      <c r="K76" s="125"/>
      <c r="L76" s="129"/>
    </row>
    <row r="77" spans="2:12" s="1" customFormat="1" ht="21.7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3"/>
    </row>
    <row r="78" spans="2:12" s="1" customFormat="1" ht="6.9" customHeigh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33"/>
    </row>
    <row r="82" spans="2:12" s="1" customFormat="1" ht="6.9" customHeight="1"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33"/>
    </row>
    <row r="83" spans="2:12" s="1" customFormat="1" ht="24.9" customHeight="1">
      <c r="B83" s="29"/>
      <c r="C83" s="21" t="s">
        <v>112</v>
      </c>
      <c r="D83" s="30"/>
      <c r="E83" s="30"/>
      <c r="F83" s="30"/>
      <c r="G83" s="30"/>
      <c r="H83" s="30"/>
      <c r="I83" s="30"/>
      <c r="J83" s="30"/>
      <c r="K83" s="30"/>
      <c r="L83" s="33"/>
    </row>
    <row r="84" spans="2:12" s="1" customFormat="1" ht="6.9" customHeight="1"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3"/>
    </row>
    <row r="85" spans="2:12" s="1" customFormat="1" ht="12" customHeight="1">
      <c r="B85" s="29"/>
      <c r="C85" s="26" t="s">
        <v>14</v>
      </c>
      <c r="D85" s="30"/>
      <c r="E85" s="30"/>
      <c r="F85" s="30"/>
      <c r="G85" s="30"/>
      <c r="H85" s="30"/>
      <c r="I85" s="30"/>
      <c r="J85" s="30"/>
      <c r="K85" s="30"/>
      <c r="L85" s="33"/>
    </row>
    <row r="86" spans="2:12" s="1" customFormat="1" ht="16.5" customHeight="1">
      <c r="B86" s="29"/>
      <c r="C86" s="30"/>
      <c r="D86" s="30"/>
      <c r="E86" s="262" t="str">
        <f>E7</f>
        <v>TEPLOVOD -  DLOUHÁ UL.</v>
      </c>
      <c r="F86" s="263"/>
      <c r="G86" s="263"/>
      <c r="H86" s="263"/>
      <c r="I86" s="30"/>
      <c r="J86" s="30"/>
      <c r="K86" s="30"/>
      <c r="L86" s="33"/>
    </row>
    <row r="87" spans="2:12" s="1" customFormat="1" ht="12" customHeight="1">
      <c r="B87" s="29"/>
      <c r="C87" s="26" t="s">
        <v>90</v>
      </c>
      <c r="D87" s="30"/>
      <c r="E87" s="30"/>
      <c r="F87" s="30"/>
      <c r="G87" s="30"/>
      <c r="H87" s="30"/>
      <c r="I87" s="30"/>
      <c r="J87" s="30"/>
      <c r="K87" s="30"/>
      <c r="L87" s="33"/>
    </row>
    <row r="88" spans="2:12" s="1" customFormat="1" ht="16.5" customHeight="1">
      <c r="B88" s="29"/>
      <c r="C88" s="30"/>
      <c r="D88" s="30"/>
      <c r="E88" s="248" t="str">
        <f>E9</f>
        <v>SO 02.13 - DOMOVNÍ STANICE</v>
      </c>
      <c r="F88" s="227"/>
      <c r="G88" s="227"/>
      <c r="H88" s="227"/>
      <c r="I88" s="30"/>
      <c r="J88" s="30"/>
      <c r="K88" s="30"/>
      <c r="L88" s="33"/>
    </row>
    <row r="89" spans="2:12" s="1" customFormat="1" ht="6.9" customHeight="1"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3"/>
    </row>
    <row r="90" spans="2:12" s="1" customFormat="1" ht="12" customHeight="1">
      <c r="B90" s="29"/>
      <c r="C90" s="26" t="s">
        <v>17</v>
      </c>
      <c r="D90" s="30"/>
      <c r="E90" s="30"/>
      <c r="F90" s="24" t="str">
        <f>F12</f>
        <v>Lovosice</v>
      </c>
      <c r="G90" s="30"/>
      <c r="H90" s="30"/>
      <c r="I90" s="26" t="s">
        <v>19</v>
      </c>
      <c r="J90" s="50" t="str">
        <f>IF(J12="","",J12)</f>
        <v>28.2.2019</v>
      </c>
      <c r="K90" s="30"/>
      <c r="L90" s="33"/>
    </row>
    <row r="91" spans="2:12" s="1" customFormat="1" ht="6.9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3"/>
    </row>
    <row r="92" spans="2:12" s="1" customFormat="1" ht="13.65" customHeight="1">
      <c r="B92" s="29"/>
      <c r="C92" s="26" t="s">
        <v>21</v>
      </c>
      <c r="D92" s="30"/>
      <c r="E92" s="30"/>
      <c r="F92" s="24" t="str">
        <f>E15</f>
        <v xml:space="preserve"> </v>
      </c>
      <c r="G92" s="30"/>
      <c r="H92" s="30"/>
      <c r="I92" s="26" t="s">
        <v>26</v>
      </c>
      <c r="J92" s="27" t="str">
        <f>E21</f>
        <v xml:space="preserve"> </v>
      </c>
      <c r="K92" s="30"/>
      <c r="L92" s="33"/>
    </row>
    <row r="93" spans="2:12" s="1" customFormat="1" ht="13.65" customHeight="1">
      <c r="B93" s="29"/>
      <c r="C93" s="26" t="s">
        <v>25</v>
      </c>
      <c r="D93" s="30"/>
      <c r="E93" s="30"/>
      <c r="F93" s="24" t="str">
        <f>IF(E18="","",E18)</f>
        <v xml:space="preserve"> </v>
      </c>
      <c r="G93" s="30"/>
      <c r="H93" s="30"/>
      <c r="I93" s="26" t="s">
        <v>28</v>
      </c>
      <c r="J93" s="27" t="str">
        <f>E24</f>
        <v xml:space="preserve"> </v>
      </c>
      <c r="K93" s="30"/>
      <c r="L93" s="33"/>
    </row>
    <row r="94" spans="2:12" s="1" customFormat="1" ht="10.35" customHeight="1"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3"/>
    </row>
    <row r="95" spans="2:20" s="9" customFormat="1" ht="29.25" customHeight="1">
      <c r="B95" s="130"/>
      <c r="C95" s="131" t="s">
        <v>113</v>
      </c>
      <c r="D95" s="132" t="s">
        <v>49</v>
      </c>
      <c r="E95" s="132" t="s">
        <v>45</v>
      </c>
      <c r="F95" s="132" t="s">
        <v>46</v>
      </c>
      <c r="G95" s="132" t="s">
        <v>114</v>
      </c>
      <c r="H95" s="132" t="s">
        <v>115</v>
      </c>
      <c r="I95" s="132" t="s">
        <v>116</v>
      </c>
      <c r="J95" s="132" t="s">
        <v>93</v>
      </c>
      <c r="K95" s="133" t="s">
        <v>117</v>
      </c>
      <c r="L95" s="134"/>
      <c r="M95" s="60" t="s">
        <v>1</v>
      </c>
      <c r="N95" s="61" t="s">
        <v>34</v>
      </c>
      <c r="O95" s="61" t="s">
        <v>118</v>
      </c>
      <c r="P95" s="61" t="s">
        <v>119</v>
      </c>
      <c r="Q95" s="61" t="s">
        <v>120</v>
      </c>
      <c r="R95" s="61" t="s">
        <v>121</v>
      </c>
      <c r="S95" s="61" t="s">
        <v>122</v>
      </c>
      <c r="T95" s="62" t="s">
        <v>123</v>
      </c>
    </row>
    <row r="96" spans="2:63" s="1" customFormat="1" ht="22.95" customHeight="1">
      <c r="B96" s="29"/>
      <c r="C96" s="67" t="s">
        <v>124</v>
      </c>
      <c r="D96" s="30"/>
      <c r="E96" s="30"/>
      <c r="F96" s="30"/>
      <c r="G96" s="30"/>
      <c r="H96" s="30"/>
      <c r="I96" s="30"/>
      <c r="J96" s="135">
        <f>BK96</f>
        <v>0</v>
      </c>
      <c r="K96" s="30"/>
      <c r="L96" s="33"/>
      <c r="M96" s="63"/>
      <c r="N96" s="64"/>
      <c r="O96" s="64"/>
      <c r="P96" s="136">
        <f>P97+P105+P112+P141+P149+P155</f>
        <v>0</v>
      </c>
      <c r="Q96" s="64"/>
      <c r="R96" s="136">
        <f>R97+R105+R112+R141+R149+R155</f>
        <v>0</v>
      </c>
      <c r="S96" s="64"/>
      <c r="T96" s="137">
        <f>T97+T105+T112+T141+T149+T155</f>
        <v>0</v>
      </c>
      <c r="AT96" s="15" t="s">
        <v>63</v>
      </c>
      <c r="AU96" s="15" t="s">
        <v>95</v>
      </c>
      <c r="BK96" s="138">
        <f>BK97+BK105+BK112+BK141+BK149+BK155</f>
        <v>0</v>
      </c>
    </row>
    <row r="97" spans="2:63" s="10" customFormat="1" ht="25.95" customHeight="1">
      <c r="B97" s="139"/>
      <c r="C97" s="140"/>
      <c r="D97" s="141" t="s">
        <v>63</v>
      </c>
      <c r="E97" s="142" t="s">
        <v>412</v>
      </c>
      <c r="F97" s="142" t="s">
        <v>413</v>
      </c>
      <c r="G97" s="140"/>
      <c r="H97" s="140"/>
      <c r="I97" s="140"/>
      <c r="J97" s="143">
        <f>BK97</f>
        <v>0</v>
      </c>
      <c r="K97" s="140"/>
      <c r="L97" s="144"/>
      <c r="M97" s="145"/>
      <c r="N97" s="146"/>
      <c r="O97" s="146"/>
      <c r="P97" s="147">
        <f>P98</f>
        <v>0</v>
      </c>
      <c r="Q97" s="146"/>
      <c r="R97" s="147">
        <f>R98</f>
        <v>0</v>
      </c>
      <c r="S97" s="146"/>
      <c r="T97" s="148">
        <f>T98</f>
        <v>0</v>
      </c>
      <c r="AR97" s="149" t="s">
        <v>71</v>
      </c>
      <c r="AT97" s="150" t="s">
        <v>63</v>
      </c>
      <c r="AU97" s="150" t="s">
        <v>64</v>
      </c>
      <c r="AY97" s="149" t="s">
        <v>126</v>
      </c>
      <c r="BK97" s="151">
        <f>BK98</f>
        <v>0</v>
      </c>
    </row>
    <row r="98" spans="2:63" s="10" customFormat="1" ht="22.95" customHeight="1">
      <c r="B98" s="139"/>
      <c r="C98" s="140"/>
      <c r="D98" s="141"/>
      <c r="E98" s="192"/>
      <c r="F98" s="192"/>
      <c r="G98" s="140"/>
      <c r="H98" s="140"/>
      <c r="I98" s="140"/>
      <c r="J98" s="193"/>
      <c r="K98" s="140"/>
      <c r="L98" s="144"/>
      <c r="M98" s="145"/>
      <c r="N98" s="146"/>
      <c r="O98" s="146"/>
      <c r="P98" s="147">
        <f>SUM(P99:P104)</f>
        <v>0</v>
      </c>
      <c r="Q98" s="146"/>
      <c r="R98" s="147">
        <f>SUM(R99:R104)</f>
        <v>0</v>
      </c>
      <c r="S98" s="146"/>
      <c r="T98" s="148">
        <f>SUM(T99:T104)</f>
        <v>0</v>
      </c>
      <c r="AR98" s="149" t="s">
        <v>71</v>
      </c>
      <c r="AT98" s="150" t="s">
        <v>63</v>
      </c>
      <c r="AU98" s="150" t="s">
        <v>71</v>
      </c>
      <c r="AY98" s="149" t="s">
        <v>126</v>
      </c>
      <c r="BK98" s="151">
        <f>SUM(BK99:BK104)</f>
        <v>0</v>
      </c>
    </row>
    <row r="99" spans="2:65" s="1" customFormat="1" ht="16.5" customHeight="1">
      <c r="B99" s="29"/>
      <c r="C99" s="152"/>
      <c r="D99" s="152"/>
      <c r="E99" s="153"/>
      <c r="F99" s="154"/>
      <c r="G99" s="155"/>
      <c r="H99" s="156"/>
      <c r="I99" s="157"/>
      <c r="J99" s="157"/>
      <c r="K99" s="154"/>
      <c r="L99" s="33"/>
      <c r="M99" s="55" t="s">
        <v>1</v>
      </c>
      <c r="N99" s="158" t="s">
        <v>35</v>
      </c>
      <c r="O99" s="159">
        <v>0</v>
      </c>
      <c r="P99" s="159">
        <f aca="true" t="shared" si="0" ref="P99:P104">O99*H99</f>
        <v>0</v>
      </c>
      <c r="Q99" s="159">
        <v>0</v>
      </c>
      <c r="R99" s="159">
        <f aca="true" t="shared" si="1" ref="R99:R104">Q99*H99</f>
        <v>0</v>
      </c>
      <c r="S99" s="159">
        <v>0</v>
      </c>
      <c r="T99" s="160">
        <f aca="true" t="shared" si="2" ref="T99:T104">S99*H99</f>
        <v>0</v>
      </c>
      <c r="AR99" s="15" t="s">
        <v>132</v>
      </c>
      <c r="AT99" s="15" t="s">
        <v>127</v>
      </c>
      <c r="AU99" s="15" t="s">
        <v>73</v>
      </c>
      <c r="AY99" s="15" t="s">
        <v>126</v>
      </c>
      <c r="BE99" s="161">
        <f aca="true" t="shared" si="3" ref="BE99:BE104">IF(N99="základní",J99,0)</f>
        <v>0</v>
      </c>
      <c r="BF99" s="161">
        <f aca="true" t="shared" si="4" ref="BF99:BF104">IF(N99="snížená",J99,0)</f>
        <v>0</v>
      </c>
      <c r="BG99" s="161">
        <f aca="true" t="shared" si="5" ref="BG99:BG104">IF(N99="zákl. přenesená",J99,0)</f>
        <v>0</v>
      </c>
      <c r="BH99" s="161">
        <f aca="true" t="shared" si="6" ref="BH99:BH104">IF(N99="sníž. přenesená",J99,0)</f>
        <v>0</v>
      </c>
      <c r="BI99" s="161">
        <f aca="true" t="shared" si="7" ref="BI99:BI104">IF(N99="nulová",J99,0)</f>
        <v>0</v>
      </c>
      <c r="BJ99" s="15" t="s">
        <v>71</v>
      </c>
      <c r="BK99" s="161">
        <f aca="true" t="shared" si="8" ref="BK99:BK104">ROUND(I99*H99,2)</f>
        <v>0</v>
      </c>
      <c r="BL99" s="15" t="s">
        <v>132</v>
      </c>
      <c r="BM99" s="15" t="s">
        <v>73</v>
      </c>
    </row>
    <row r="100" spans="2:65" s="1" customFormat="1" ht="16.5" customHeight="1">
      <c r="B100" s="29"/>
      <c r="C100" s="183"/>
      <c r="D100" s="183"/>
      <c r="E100" s="184"/>
      <c r="F100" s="185"/>
      <c r="G100" s="186"/>
      <c r="H100" s="187"/>
      <c r="I100" s="188"/>
      <c r="J100" s="188"/>
      <c r="K100" s="185"/>
      <c r="L100" s="189"/>
      <c r="M100" s="190" t="s">
        <v>1</v>
      </c>
      <c r="N100" s="191" t="s">
        <v>35</v>
      </c>
      <c r="O100" s="159">
        <v>0</v>
      </c>
      <c r="P100" s="159">
        <f t="shared" si="0"/>
        <v>0</v>
      </c>
      <c r="Q100" s="159">
        <v>0</v>
      </c>
      <c r="R100" s="159">
        <f t="shared" si="1"/>
        <v>0</v>
      </c>
      <c r="S100" s="159">
        <v>0</v>
      </c>
      <c r="T100" s="160">
        <f t="shared" si="2"/>
        <v>0</v>
      </c>
      <c r="AR100" s="15" t="s">
        <v>153</v>
      </c>
      <c r="AT100" s="15" t="s">
        <v>199</v>
      </c>
      <c r="AU100" s="15" t="s">
        <v>73</v>
      </c>
      <c r="AY100" s="15" t="s">
        <v>126</v>
      </c>
      <c r="BE100" s="161">
        <f t="shared" si="3"/>
        <v>0</v>
      </c>
      <c r="BF100" s="161">
        <f t="shared" si="4"/>
        <v>0</v>
      </c>
      <c r="BG100" s="161">
        <f t="shared" si="5"/>
        <v>0</v>
      </c>
      <c r="BH100" s="161">
        <f t="shared" si="6"/>
        <v>0</v>
      </c>
      <c r="BI100" s="161">
        <f t="shared" si="7"/>
        <v>0</v>
      </c>
      <c r="BJ100" s="15" t="s">
        <v>71</v>
      </c>
      <c r="BK100" s="161">
        <f t="shared" si="8"/>
        <v>0</v>
      </c>
      <c r="BL100" s="15" t="s">
        <v>132</v>
      </c>
      <c r="BM100" s="15" t="s">
        <v>132</v>
      </c>
    </row>
    <row r="101" spans="2:65" s="1" customFormat="1" ht="16.5" customHeight="1">
      <c r="B101" s="29"/>
      <c r="C101" s="152"/>
      <c r="D101" s="152"/>
      <c r="E101" s="153"/>
      <c r="F101" s="154"/>
      <c r="G101" s="155"/>
      <c r="H101" s="156"/>
      <c r="I101" s="157"/>
      <c r="J101" s="157"/>
      <c r="K101" s="154"/>
      <c r="L101" s="33"/>
      <c r="M101" s="55" t="s">
        <v>1</v>
      </c>
      <c r="N101" s="158" t="s">
        <v>35</v>
      </c>
      <c r="O101" s="159">
        <v>0</v>
      </c>
      <c r="P101" s="159">
        <f t="shared" si="0"/>
        <v>0</v>
      </c>
      <c r="Q101" s="159">
        <v>0</v>
      </c>
      <c r="R101" s="159">
        <f t="shared" si="1"/>
        <v>0</v>
      </c>
      <c r="S101" s="159">
        <v>0</v>
      </c>
      <c r="T101" s="160">
        <f t="shared" si="2"/>
        <v>0</v>
      </c>
      <c r="AR101" s="15" t="s">
        <v>132</v>
      </c>
      <c r="AT101" s="15" t="s">
        <v>127</v>
      </c>
      <c r="AU101" s="15" t="s">
        <v>73</v>
      </c>
      <c r="AY101" s="15" t="s">
        <v>126</v>
      </c>
      <c r="BE101" s="161">
        <f t="shared" si="3"/>
        <v>0</v>
      </c>
      <c r="BF101" s="161">
        <f t="shared" si="4"/>
        <v>0</v>
      </c>
      <c r="BG101" s="161">
        <f t="shared" si="5"/>
        <v>0</v>
      </c>
      <c r="BH101" s="161">
        <f t="shared" si="6"/>
        <v>0</v>
      </c>
      <c r="BI101" s="161">
        <f t="shared" si="7"/>
        <v>0</v>
      </c>
      <c r="BJ101" s="15" t="s">
        <v>71</v>
      </c>
      <c r="BK101" s="161">
        <f t="shared" si="8"/>
        <v>0</v>
      </c>
      <c r="BL101" s="15" t="s">
        <v>132</v>
      </c>
      <c r="BM101" s="15" t="s">
        <v>148</v>
      </c>
    </row>
    <row r="102" spans="2:65" s="1" customFormat="1" ht="16.5" customHeight="1">
      <c r="B102" s="29"/>
      <c r="C102" s="152"/>
      <c r="D102" s="152"/>
      <c r="E102" s="153"/>
      <c r="F102" s="154"/>
      <c r="G102" s="155"/>
      <c r="H102" s="156"/>
      <c r="I102" s="157"/>
      <c r="J102" s="157"/>
      <c r="K102" s="154"/>
      <c r="L102" s="33"/>
      <c r="M102" s="55" t="s">
        <v>1</v>
      </c>
      <c r="N102" s="158" t="s">
        <v>35</v>
      </c>
      <c r="O102" s="159">
        <v>0</v>
      </c>
      <c r="P102" s="159">
        <f t="shared" si="0"/>
        <v>0</v>
      </c>
      <c r="Q102" s="159">
        <v>0</v>
      </c>
      <c r="R102" s="159">
        <f t="shared" si="1"/>
        <v>0</v>
      </c>
      <c r="S102" s="159">
        <v>0</v>
      </c>
      <c r="T102" s="160">
        <f t="shared" si="2"/>
        <v>0</v>
      </c>
      <c r="AR102" s="15" t="s">
        <v>132</v>
      </c>
      <c r="AT102" s="15" t="s">
        <v>127</v>
      </c>
      <c r="AU102" s="15" t="s">
        <v>73</v>
      </c>
      <c r="AY102" s="15" t="s">
        <v>126</v>
      </c>
      <c r="BE102" s="161">
        <f t="shared" si="3"/>
        <v>0</v>
      </c>
      <c r="BF102" s="161">
        <f t="shared" si="4"/>
        <v>0</v>
      </c>
      <c r="BG102" s="161">
        <f t="shared" si="5"/>
        <v>0</v>
      </c>
      <c r="BH102" s="161">
        <f t="shared" si="6"/>
        <v>0</v>
      </c>
      <c r="BI102" s="161">
        <f t="shared" si="7"/>
        <v>0</v>
      </c>
      <c r="BJ102" s="15" t="s">
        <v>71</v>
      </c>
      <c r="BK102" s="161">
        <f t="shared" si="8"/>
        <v>0</v>
      </c>
      <c r="BL102" s="15" t="s">
        <v>132</v>
      </c>
      <c r="BM102" s="15" t="s">
        <v>153</v>
      </c>
    </row>
    <row r="103" spans="2:65" s="1" customFormat="1" ht="16.5" customHeight="1">
      <c r="B103" s="29"/>
      <c r="C103" s="183"/>
      <c r="D103" s="183"/>
      <c r="E103" s="184"/>
      <c r="F103" s="185"/>
      <c r="G103" s="186"/>
      <c r="H103" s="187"/>
      <c r="I103" s="188"/>
      <c r="J103" s="188"/>
      <c r="K103" s="185"/>
      <c r="L103" s="189"/>
      <c r="M103" s="190" t="s">
        <v>1</v>
      </c>
      <c r="N103" s="191" t="s">
        <v>35</v>
      </c>
      <c r="O103" s="159">
        <v>0</v>
      </c>
      <c r="P103" s="159">
        <f t="shared" si="0"/>
        <v>0</v>
      </c>
      <c r="Q103" s="159">
        <v>0</v>
      </c>
      <c r="R103" s="159">
        <f t="shared" si="1"/>
        <v>0</v>
      </c>
      <c r="S103" s="159">
        <v>0</v>
      </c>
      <c r="T103" s="160">
        <f t="shared" si="2"/>
        <v>0</v>
      </c>
      <c r="AR103" s="15" t="s">
        <v>153</v>
      </c>
      <c r="AT103" s="15" t="s">
        <v>199</v>
      </c>
      <c r="AU103" s="15" t="s">
        <v>73</v>
      </c>
      <c r="AY103" s="15" t="s">
        <v>126</v>
      </c>
      <c r="BE103" s="161">
        <f t="shared" si="3"/>
        <v>0</v>
      </c>
      <c r="BF103" s="161">
        <f t="shared" si="4"/>
        <v>0</v>
      </c>
      <c r="BG103" s="161">
        <f t="shared" si="5"/>
        <v>0</v>
      </c>
      <c r="BH103" s="161">
        <f t="shared" si="6"/>
        <v>0</v>
      </c>
      <c r="BI103" s="161">
        <f t="shared" si="7"/>
        <v>0</v>
      </c>
      <c r="BJ103" s="15" t="s">
        <v>71</v>
      </c>
      <c r="BK103" s="161">
        <f t="shared" si="8"/>
        <v>0</v>
      </c>
      <c r="BL103" s="15" t="s">
        <v>132</v>
      </c>
      <c r="BM103" s="15" t="s">
        <v>157</v>
      </c>
    </row>
    <row r="104" spans="2:65" s="1" customFormat="1" ht="16.5" customHeight="1">
      <c r="B104" s="29"/>
      <c r="C104" s="183"/>
      <c r="D104" s="183"/>
      <c r="E104" s="184"/>
      <c r="F104" s="185"/>
      <c r="G104" s="186"/>
      <c r="H104" s="187"/>
      <c r="I104" s="188"/>
      <c r="J104" s="188"/>
      <c r="K104" s="185"/>
      <c r="L104" s="189"/>
      <c r="M104" s="190" t="s">
        <v>1</v>
      </c>
      <c r="N104" s="191" t="s">
        <v>35</v>
      </c>
      <c r="O104" s="159">
        <v>0</v>
      </c>
      <c r="P104" s="159">
        <f t="shared" si="0"/>
        <v>0</v>
      </c>
      <c r="Q104" s="159">
        <v>0</v>
      </c>
      <c r="R104" s="159">
        <f t="shared" si="1"/>
        <v>0</v>
      </c>
      <c r="S104" s="159">
        <v>0</v>
      </c>
      <c r="T104" s="160">
        <f t="shared" si="2"/>
        <v>0</v>
      </c>
      <c r="AR104" s="15" t="s">
        <v>153</v>
      </c>
      <c r="AT104" s="15" t="s">
        <v>199</v>
      </c>
      <c r="AU104" s="15" t="s">
        <v>73</v>
      </c>
      <c r="AY104" s="15" t="s">
        <v>126</v>
      </c>
      <c r="BE104" s="161">
        <f t="shared" si="3"/>
        <v>0</v>
      </c>
      <c r="BF104" s="161">
        <f t="shared" si="4"/>
        <v>0</v>
      </c>
      <c r="BG104" s="161">
        <f t="shared" si="5"/>
        <v>0</v>
      </c>
      <c r="BH104" s="161">
        <f t="shared" si="6"/>
        <v>0</v>
      </c>
      <c r="BI104" s="161">
        <f t="shared" si="7"/>
        <v>0</v>
      </c>
      <c r="BJ104" s="15" t="s">
        <v>71</v>
      </c>
      <c r="BK104" s="161">
        <f t="shared" si="8"/>
        <v>0</v>
      </c>
      <c r="BL104" s="15" t="s">
        <v>132</v>
      </c>
      <c r="BM104" s="15" t="s">
        <v>162</v>
      </c>
    </row>
    <row r="105" spans="2:63" s="10" customFormat="1" ht="25.95" customHeight="1">
      <c r="B105" s="139"/>
      <c r="C105" s="140"/>
      <c r="D105" s="141" t="s">
        <v>63</v>
      </c>
      <c r="E105" s="142" t="s">
        <v>230</v>
      </c>
      <c r="F105" s="142" t="s">
        <v>1</v>
      </c>
      <c r="G105" s="140"/>
      <c r="H105" s="140"/>
      <c r="I105" s="140"/>
      <c r="J105" s="143">
        <f>BK105</f>
        <v>0</v>
      </c>
      <c r="K105" s="140"/>
      <c r="L105" s="144"/>
      <c r="M105" s="145"/>
      <c r="N105" s="146"/>
      <c r="O105" s="146"/>
      <c r="P105" s="147">
        <f>P106</f>
        <v>0</v>
      </c>
      <c r="Q105" s="146"/>
      <c r="R105" s="147">
        <f>R106</f>
        <v>0</v>
      </c>
      <c r="S105" s="146"/>
      <c r="T105" s="148">
        <f>T106</f>
        <v>0</v>
      </c>
      <c r="AR105" s="149" t="s">
        <v>71</v>
      </c>
      <c r="AT105" s="150" t="s">
        <v>63</v>
      </c>
      <c r="AU105" s="150" t="s">
        <v>64</v>
      </c>
      <c r="AY105" s="149" t="s">
        <v>126</v>
      </c>
      <c r="BK105" s="151">
        <f>BK106</f>
        <v>0</v>
      </c>
    </row>
    <row r="106" spans="2:63" s="10" customFormat="1" ht="22.95" customHeight="1">
      <c r="B106" s="139"/>
      <c r="C106" s="140"/>
      <c r="D106" s="141" t="s">
        <v>63</v>
      </c>
      <c r="E106" s="192" t="s">
        <v>153</v>
      </c>
      <c r="F106" s="192" t="s">
        <v>255</v>
      </c>
      <c r="G106" s="140"/>
      <c r="H106" s="140"/>
      <c r="I106" s="140"/>
      <c r="J106" s="193">
        <f>BK106</f>
        <v>0</v>
      </c>
      <c r="K106" s="140"/>
      <c r="L106" s="144"/>
      <c r="M106" s="145"/>
      <c r="N106" s="146"/>
      <c r="O106" s="146"/>
      <c r="P106" s="147">
        <f>SUM(P107:P111)</f>
        <v>0</v>
      </c>
      <c r="Q106" s="146"/>
      <c r="R106" s="147">
        <f>SUM(R107:R111)</f>
        <v>0</v>
      </c>
      <c r="S106" s="146"/>
      <c r="T106" s="148">
        <f>SUM(T107:T111)</f>
        <v>0</v>
      </c>
      <c r="AR106" s="149" t="s">
        <v>71</v>
      </c>
      <c r="AT106" s="150" t="s">
        <v>63</v>
      </c>
      <c r="AU106" s="150" t="s">
        <v>71</v>
      </c>
      <c r="AY106" s="149" t="s">
        <v>126</v>
      </c>
      <c r="BK106" s="151">
        <f>SUM(BK107:BK111)</f>
        <v>0</v>
      </c>
    </row>
    <row r="107" spans="2:65" s="1" customFormat="1" ht="16.5" customHeight="1">
      <c r="B107" s="29"/>
      <c r="C107" s="152" t="s">
        <v>159</v>
      </c>
      <c r="D107" s="152" t="s">
        <v>127</v>
      </c>
      <c r="E107" s="153" t="s">
        <v>336</v>
      </c>
      <c r="F107" s="154" t="s">
        <v>337</v>
      </c>
      <c r="G107" s="155" t="s">
        <v>225</v>
      </c>
      <c r="H107" s="156">
        <v>143</v>
      </c>
      <c r="I107" s="157"/>
      <c r="J107" s="157">
        <f>ROUND(I107*H107,2)</f>
        <v>0</v>
      </c>
      <c r="K107" s="154" t="s">
        <v>1</v>
      </c>
      <c r="L107" s="33"/>
      <c r="M107" s="55" t="s">
        <v>1</v>
      </c>
      <c r="N107" s="158" t="s">
        <v>35</v>
      </c>
      <c r="O107" s="159">
        <v>0</v>
      </c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5" t="s">
        <v>132</v>
      </c>
      <c r="AT107" s="15" t="s">
        <v>127</v>
      </c>
      <c r="AU107" s="15" t="s">
        <v>73</v>
      </c>
      <c r="AY107" s="15" t="s">
        <v>126</v>
      </c>
      <c r="BE107" s="161">
        <f>IF(N107="základní",J107,0)</f>
        <v>0</v>
      </c>
      <c r="BF107" s="161">
        <f>IF(N107="snížená",J107,0)</f>
        <v>0</v>
      </c>
      <c r="BG107" s="161">
        <f>IF(N107="zákl. přenesená",J107,0)</f>
        <v>0</v>
      </c>
      <c r="BH107" s="161">
        <f>IF(N107="sníž. přenesená",J107,0)</f>
        <v>0</v>
      </c>
      <c r="BI107" s="161">
        <f>IF(N107="nulová",J107,0)</f>
        <v>0</v>
      </c>
      <c r="BJ107" s="15" t="s">
        <v>71</v>
      </c>
      <c r="BK107" s="161">
        <f>ROUND(I107*H107,2)</f>
        <v>0</v>
      </c>
      <c r="BL107" s="15" t="s">
        <v>132</v>
      </c>
      <c r="BM107" s="15" t="s">
        <v>171</v>
      </c>
    </row>
    <row r="108" spans="2:51" s="11" customFormat="1" ht="12">
      <c r="B108" s="162"/>
      <c r="C108" s="163"/>
      <c r="D108" s="164" t="s">
        <v>137</v>
      </c>
      <c r="E108" s="165" t="s">
        <v>1</v>
      </c>
      <c r="F108" s="166" t="s">
        <v>540</v>
      </c>
      <c r="G108" s="163"/>
      <c r="H108" s="167">
        <v>5</v>
      </c>
      <c r="I108" s="163"/>
      <c r="J108" s="163"/>
      <c r="K108" s="163"/>
      <c r="L108" s="168"/>
      <c r="M108" s="169"/>
      <c r="N108" s="170"/>
      <c r="O108" s="170"/>
      <c r="P108" s="170"/>
      <c r="Q108" s="170"/>
      <c r="R108" s="170"/>
      <c r="S108" s="170"/>
      <c r="T108" s="171"/>
      <c r="AT108" s="172" t="s">
        <v>137</v>
      </c>
      <c r="AU108" s="172" t="s">
        <v>73</v>
      </c>
      <c r="AV108" s="11" t="s">
        <v>73</v>
      </c>
      <c r="AW108" s="11" t="s">
        <v>27</v>
      </c>
      <c r="AX108" s="11" t="s">
        <v>64</v>
      </c>
      <c r="AY108" s="172" t="s">
        <v>126</v>
      </c>
    </row>
    <row r="109" spans="2:51" s="11" customFormat="1" ht="12">
      <c r="B109" s="162"/>
      <c r="C109" s="163"/>
      <c r="D109" s="164" t="s">
        <v>137</v>
      </c>
      <c r="E109" s="165" t="s">
        <v>1</v>
      </c>
      <c r="F109" s="166" t="s">
        <v>627</v>
      </c>
      <c r="G109" s="163"/>
      <c r="H109" s="167">
        <v>138</v>
      </c>
      <c r="I109" s="163"/>
      <c r="J109" s="163"/>
      <c r="K109" s="163"/>
      <c r="L109" s="168"/>
      <c r="M109" s="169"/>
      <c r="N109" s="170"/>
      <c r="O109" s="170"/>
      <c r="P109" s="170"/>
      <c r="Q109" s="170"/>
      <c r="R109" s="170"/>
      <c r="S109" s="170"/>
      <c r="T109" s="171"/>
      <c r="AT109" s="172" t="s">
        <v>137</v>
      </c>
      <c r="AU109" s="172" t="s">
        <v>73</v>
      </c>
      <c r="AV109" s="11" t="s">
        <v>73</v>
      </c>
      <c r="AW109" s="11" t="s">
        <v>27</v>
      </c>
      <c r="AX109" s="11" t="s">
        <v>64</v>
      </c>
      <c r="AY109" s="172" t="s">
        <v>126</v>
      </c>
    </row>
    <row r="110" spans="2:51" s="12" customFormat="1" ht="12">
      <c r="B110" s="173"/>
      <c r="C110" s="174"/>
      <c r="D110" s="164" t="s">
        <v>137</v>
      </c>
      <c r="E110" s="175" t="s">
        <v>1</v>
      </c>
      <c r="F110" s="176" t="s">
        <v>140</v>
      </c>
      <c r="G110" s="174"/>
      <c r="H110" s="177">
        <v>143</v>
      </c>
      <c r="I110" s="174"/>
      <c r="J110" s="174"/>
      <c r="K110" s="174"/>
      <c r="L110" s="178"/>
      <c r="M110" s="179"/>
      <c r="N110" s="180"/>
      <c r="O110" s="180"/>
      <c r="P110" s="180"/>
      <c r="Q110" s="180"/>
      <c r="R110" s="180"/>
      <c r="S110" s="180"/>
      <c r="T110" s="181"/>
      <c r="AT110" s="182" t="s">
        <v>137</v>
      </c>
      <c r="AU110" s="182" t="s">
        <v>73</v>
      </c>
      <c r="AV110" s="12" t="s">
        <v>132</v>
      </c>
      <c r="AW110" s="12" t="s">
        <v>27</v>
      </c>
      <c r="AX110" s="12" t="s">
        <v>71</v>
      </c>
      <c r="AY110" s="182" t="s">
        <v>126</v>
      </c>
    </row>
    <row r="111" spans="2:65" s="1" customFormat="1" ht="16.5" customHeight="1">
      <c r="B111" s="29"/>
      <c r="C111" s="152" t="s">
        <v>153</v>
      </c>
      <c r="D111" s="152" t="s">
        <v>127</v>
      </c>
      <c r="E111" s="153" t="s">
        <v>339</v>
      </c>
      <c r="F111" s="154" t="s">
        <v>340</v>
      </c>
      <c r="G111" s="155" t="s">
        <v>225</v>
      </c>
      <c r="H111" s="156">
        <v>143</v>
      </c>
      <c r="I111" s="157"/>
      <c r="J111" s="157">
        <f>ROUND(I111*H111,2)</f>
        <v>0</v>
      </c>
      <c r="K111" s="154" t="s">
        <v>1</v>
      </c>
      <c r="L111" s="33"/>
      <c r="M111" s="55" t="s">
        <v>1</v>
      </c>
      <c r="N111" s="158" t="s">
        <v>35</v>
      </c>
      <c r="O111" s="159">
        <v>0</v>
      </c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5" t="s">
        <v>132</v>
      </c>
      <c r="AT111" s="15" t="s">
        <v>127</v>
      </c>
      <c r="AU111" s="15" t="s">
        <v>73</v>
      </c>
      <c r="AY111" s="15" t="s">
        <v>126</v>
      </c>
      <c r="BE111" s="161">
        <f>IF(N111="základní",J111,0)</f>
        <v>0</v>
      </c>
      <c r="BF111" s="161">
        <f>IF(N111="snížená",J111,0)</f>
        <v>0</v>
      </c>
      <c r="BG111" s="161">
        <f>IF(N111="zákl. přenesená",J111,0)</f>
        <v>0</v>
      </c>
      <c r="BH111" s="161">
        <f>IF(N111="sníž. přenesená",J111,0)</f>
        <v>0</v>
      </c>
      <c r="BI111" s="161">
        <f>IF(N111="nulová",J111,0)</f>
        <v>0</v>
      </c>
      <c r="BJ111" s="15" t="s">
        <v>71</v>
      </c>
      <c r="BK111" s="161">
        <f>ROUND(I111*H111,2)</f>
        <v>0</v>
      </c>
      <c r="BL111" s="15" t="s">
        <v>132</v>
      </c>
      <c r="BM111" s="15" t="s">
        <v>177</v>
      </c>
    </row>
    <row r="112" spans="2:63" s="10" customFormat="1" ht="25.95" customHeight="1">
      <c r="B112" s="139"/>
      <c r="C112" s="140"/>
      <c r="D112" s="141" t="s">
        <v>63</v>
      </c>
      <c r="E112" s="142" t="s">
        <v>542</v>
      </c>
      <c r="F112" s="142" t="s">
        <v>543</v>
      </c>
      <c r="G112" s="140"/>
      <c r="H112" s="140"/>
      <c r="I112" s="140"/>
      <c r="J112" s="143">
        <f>BK112</f>
        <v>0</v>
      </c>
      <c r="K112" s="140"/>
      <c r="L112" s="144"/>
      <c r="M112" s="145"/>
      <c r="N112" s="146"/>
      <c r="O112" s="146"/>
      <c r="P112" s="147">
        <f>P113+P119+P126+P131+P134+P137</f>
        <v>0</v>
      </c>
      <c r="Q112" s="146"/>
      <c r="R112" s="147">
        <f>R113+R119+R126+R131+R134+R137</f>
        <v>0</v>
      </c>
      <c r="S112" s="146"/>
      <c r="T112" s="148">
        <f>T113+T119+T126+T131+T134+T137</f>
        <v>0</v>
      </c>
      <c r="AR112" s="149" t="s">
        <v>73</v>
      </c>
      <c r="AT112" s="150" t="s">
        <v>63</v>
      </c>
      <c r="AU112" s="150" t="s">
        <v>64</v>
      </c>
      <c r="AY112" s="149" t="s">
        <v>126</v>
      </c>
      <c r="BK112" s="151">
        <f>BK113+BK119+BK126+BK131+BK134+BK137</f>
        <v>0</v>
      </c>
    </row>
    <row r="113" spans="2:63" s="10" customFormat="1" ht="22.95" customHeight="1">
      <c r="B113" s="139"/>
      <c r="C113" s="140"/>
      <c r="D113" s="141" t="s">
        <v>63</v>
      </c>
      <c r="E113" s="192" t="s">
        <v>544</v>
      </c>
      <c r="F113" s="192" t="s">
        <v>545</v>
      </c>
      <c r="G113" s="140"/>
      <c r="H113" s="140"/>
      <c r="I113" s="140"/>
      <c r="J113" s="193">
        <f>BK113</f>
        <v>0</v>
      </c>
      <c r="K113" s="140"/>
      <c r="L113" s="144"/>
      <c r="M113" s="145"/>
      <c r="N113" s="146"/>
      <c r="O113" s="146"/>
      <c r="P113" s="147">
        <f>SUM(P114:P118)</f>
        <v>0</v>
      </c>
      <c r="Q113" s="146"/>
      <c r="R113" s="147">
        <f>SUM(R114:R118)</f>
        <v>0</v>
      </c>
      <c r="S113" s="146"/>
      <c r="T113" s="148">
        <f>SUM(T114:T118)</f>
        <v>0</v>
      </c>
      <c r="AR113" s="149" t="s">
        <v>73</v>
      </c>
      <c r="AT113" s="150" t="s">
        <v>63</v>
      </c>
      <c r="AU113" s="150" t="s">
        <v>71</v>
      </c>
      <c r="AY113" s="149" t="s">
        <v>126</v>
      </c>
      <c r="BK113" s="151">
        <f>SUM(BK114:BK118)</f>
        <v>0</v>
      </c>
    </row>
    <row r="114" spans="2:65" s="1" customFormat="1" ht="16.5" customHeight="1">
      <c r="B114" s="29"/>
      <c r="C114" s="152" t="s">
        <v>174</v>
      </c>
      <c r="D114" s="152" t="s">
        <v>127</v>
      </c>
      <c r="E114" s="153" t="s">
        <v>546</v>
      </c>
      <c r="F114" s="154" t="s">
        <v>547</v>
      </c>
      <c r="G114" s="155" t="s">
        <v>225</v>
      </c>
      <c r="H114" s="156">
        <v>96</v>
      </c>
      <c r="I114" s="157"/>
      <c r="J114" s="157">
        <f>ROUND(I114*H114,2)</f>
        <v>0</v>
      </c>
      <c r="K114" s="154" t="s">
        <v>1</v>
      </c>
      <c r="L114" s="33"/>
      <c r="M114" s="55" t="s">
        <v>1</v>
      </c>
      <c r="N114" s="158" t="s">
        <v>35</v>
      </c>
      <c r="O114" s="159">
        <v>0</v>
      </c>
      <c r="P114" s="159">
        <f>O114*H114</f>
        <v>0</v>
      </c>
      <c r="Q114" s="159">
        <v>0</v>
      </c>
      <c r="R114" s="159">
        <f>Q114*H114</f>
        <v>0</v>
      </c>
      <c r="S114" s="159">
        <v>0</v>
      </c>
      <c r="T114" s="160">
        <f>S114*H114</f>
        <v>0</v>
      </c>
      <c r="AR114" s="15" t="s">
        <v>177</v>
      </c>
      <c r="AT114" s="15" t="s">
        <v>127</v>
      </c>
      <c r="AU114" s="15" t="s">
        <v>73</v>
      </c>
      <c r="AY114" s="15" t="s">
        <v>126</v>
      </c>
      <c r="BE114" s="161">
        <f>IF(N114="základní",J114,0)</f>
        <v>0</v>
      </c>
      <c r="BF114" s="161">
        <f>IF(N114="snížená",J114,0)</f>
        <v>0</v>
      </c>
      <c r="BG114" s="161">
        <f>IF(N114="zákl. přenesená",J114,0)</f>
        <v>0</v>
      </c>
      <c r="BH114" s="161">
        <f>IF(N114="sníž. přenesená",J114,0)</f>
        <v>0</v>
      </c>
      <c r="BI114" s="161">
        <f>IF(N114="nulová",J114,0)</f>
        <v>0</v>
      </c>
      <c r="BJ114" s="15" t="s">
        <v>71</v>
      </c>
      <c r="BK114" s="161">
        <f>ROUND(I114*H114,2)</f>
        <v>0</v>
      </c>
      <c r="BL114" s="15" t="s">
        <v>177</v>
      </c>
      <c r="BM114" s="15" t="s">
        <v>181</v>
      </c>
    </row>
    <row r="115" spans="2:65" s="1" customFormat="1" ht="16.5" customHeight="1">
      <c r="B115" s="29"/>
      <c r="C115" s="183" t="s">
        <v>157</v>
      </c>
      <c r="D115" s="183" t="s">
        <v>199</v>
      </c>
      <c r="E115" s="184" t="s">
        <v>549</v>
      </c>
      <c r="F115" s="185" t="s">
        <v>550</v>
      </c>
      <c r="G115" s="186" t="s">
        <v>225</v>
      </c>
      <c r="H115" s="187">
        <v>60</v>
      </c>
      <c r="I115" s="188"/>
      <c r="J115" s="188">
        <f>ROUND(I115*H115,2)</f>
        <v>0</v>
      </c>
      <c r="K115" s="185" t="s">
        <v>131</v>
      </c>
      <c r="L115" s="189"/>
      <c r="M115" s="190" t="s">
        <v>1</v>
      </c>
      <c r="N115" s="191" t="s">
        <v>35</v>
      </c>
      <c r="O115" s="159">
        <v>0</v>
      </c>
      <c r="P115" s="159">
        <f>O115*H115</f>
        <v>0</v>
      </c>
      <c r="Q115" s="159">
        <v>0</v>
      </c>
      <c r="R115" s="159">
        <f>Q115*H115</f>
        <v>0</v>
      </c>
      <c r="S115" s="159">
        <v>0</v>
      </c>
      <c r="T115" s="160">
        <f>S115*H115</f>
        <v>0</v>
      </c>
      <c r="AR115" s="15" t="s">
        <v>270</v>
      </c>
      <c r="AT115" s="15" t="s">
        <v>199</v>
      </c>
      <c r="AU115" s="15" t="s">
        <v>73</v>
      </c>
      <c r="AY115" s="15" t="s">
        <v>126</v>
      </c>
      <c r="BE115" s="161">
        <f>IF(N115="základní",J115,0)</f>
        <v>0</v>
      </c>
      <c r="BF115" s="161">
        <f>IF(N115="snížená",J115,0)</f>
        <v>0</v>
      </c>
      <c r="BG115" s="161">
        <f>IF(N115="zákl. přenesená",J115,0)</f>
        <v>0</v>
      </c>
      <c r="BH115" s="161">
        <f>IF(N115="sníž. přenesená",J115,0)</f>
        <v>0</v>
      </c>
      <c r="BI115" s="161">
        <f>IF(N115="nulová",J115,0)</f>
        <v>0</v>
      </c>
      <c r="BJ115" s="15" t="s">
        <v>71</v>
      </c>
      <c r="BK115" s="161">
        <f>ROUND(I115*H115,2)</f>
        <v>0</v>
      </c>
      <c r="BL115" s="15" t="s">
        <v>177</v>
      </c>
      <c r="BM115" s="15" t="s">
        <v>186</v>
      </c>
    </row>
    <row r="116" spans="2:65" s="1" customFormat="1" ht="16.5" customHeight="1">
      <c r="B116" s="29"/>
      <c r="C116" s="183" t="s">
        <v>182</v>
      </c>
      <c r="D116" s="183" t="s">
        <v>199</v>
      </c>
      <c r="E116" s="184" t="s">
        <v>628</v>
      </c>
      <c r="F116" s="185" t="s">
        <v>629</v>
      </c>
      <c r="G116" s="186" t="s">
        <v>225</v>
      </c>
      <c r="H116" s="187">
        <v>36</v>
      </c>
      <c r="I116" s="188"/>
      <c r="J116" s="188">
        <f>ROUND(I116*H116,2)</f>
        <v>0</v>
      </c>
      <c r="K116" s="185" t="s">
        <v>1</v>
      </c>
      <c r="L116" s="189"/>
      <c r="M116" s="190" t="s">
        <v>1</v>
      </c>
      <c r="N116" s="191" t="s">
        <v>35</v>
      </c>
      <c r="O116" s="159">
        <v>0</v>
      </c>
      <c r="P116" s="159">
        <f>O116*H116</f>
        <v>0</v>
      </c>
      <c r="Q116" s="159">
        <v>0</v>
      </c>
      <c r="R116" s="159">
        <f>Q116*H116</f>
        <v>0</v>
      </c>
      <c r="S116" s="159">
        <v>0</v>
      </c>
      <c r="T116" s="160">
        <f>S116*H116</f>
        <v>0</v>
      </c>
      <c r="AR116" s="15" t="s">
        <v>270</v>
      </c>
      <c r="AT116" s="15" t="s">
        <v>199</v>
      </c>
      <c r="AU116" s="15" t="s">
        <v>73</v>
      </c>
      <c r="AY116" s="15" t="s">
        <v>126</v>
      </c>
      <c r="BE116" s="161">
        <f>IF(N116="základní",J116,0)</f>
        <v>0</v>
      </c>
      <c r="BF116" s="161">
        <f>IF(N116="snížená",J116,0)</f>
        <v>0</v>
      </c>
      <c r="BG116" s="161">
        <f>IF(N116="zákl. přenesená",J116,0)</f>
        <v>0</v>
      </c>
      <c r="BH116" s="161">
        <f>IF(N116="sníž. přenesená",J116,0)</f>
        <v>0</v>
      </c>
      <c r="BI116" s="161">
        <f>IF(N116="nulová",J116,0)</f>
        <v>0</v>
      </c>
      <c r="BJ116" s="15" t="s">
        <v>71</v>
      </c>
      <c r="BK116" s="161">
        <f>ROUND(I116*H116,2)</f>
        <v>0</v>
      </c>
      <c r="BL116" s="15" t="s">
        <v>177</v>
      </c>
      <c r="BM116" s="15" t="s">
        <v>190</v>
      </c>
    </row>
    <row r="117" spans="2:65" s="1" customFormat="1" ht="16.5" customHeight="1">
      <c r="B117" s="29"/>
      <c r="C117" s="152" t="s">
        <v>162</v>
      </c>
      <c r="D117" s="152" t="s">
        <v>127</v>
      </c>
      <c r="E117" s="153" t="s">
        <v>553</v>
      </c>
      <c r="F117" s="154" t="s">
        <v>554</v>
      </c>
      <c r="G117" s="155" t="s">
        <v>225</v>
      </c>
      <c r="H117" s="156">
        <v>60</v>
      </c>
      <c r="I117" s="157"/>
      <c r="J117" s="157">
        <f>ROUND(I117*H117,2)</f>
        <v>0</v>
      </c>
      <c r="K117" s="154" t="s">
        <v>1</v>
      </c>
      <c r="L117" s="33"/>
      <c r="M117" s="55" t="s">
        <v>1</v>
      </c>
      <c r="N117" s="158" t="s">
        <v>35</v>
      </c>
      <c r="O117" s="159">
        <v>0</v>
      </c>
      <c r="P117" s="159">
        <f>O117*H117</f>
        <v>0</v>
      </c>
      <c r="Q117" s="159">
        <v>0</v>
      </c>
      <c r="R117" s="159">
        <f>Q117*H117</f>
        <v>0</v>
      </c>
      <c r="S117" s="159">
        <v>0</v>
      </c>
      <c r="T117" s="160">
        <f>S117*H117</f>
        <v>0</v>
      </c>
      <c r="AR117" s="15" t="s">
        <v>177</v>
      </c>
      <c r="AT117" s="15" t="s">
        <v>127</v>
      </c>
      <c r="AU117" s="15" t="s">
        <v>73</v>
      </c>
      <c r="AY117" s="15" t="s">
        <v>126</v>
      </c>
      <c r="BE117" s="161">
        <f>IF(N117="základní",J117,0)</f>
        <v>0</v>
      </c>
      <c r="BF117" s="161">
        <f>IF(N117="snížená",J117,0)</f>
        <v>0</v>
      </c>
      <c r="BG117" s="161">
        <f>IF(N117="zákl. přenesená",J117,0)</f>
        <v>0</v>
      </c>
      <c r="BH117" s="161">
        <f>IF(N117="sníž. přenesená",J117,0)</f>
        <v>0</v>
      </c>
      <c r="BI117" s="161">
        <f>IF(N117="nulová",J117,0)</f>
        <v>0</v>
      </c>
      <c r="BJ117" s="15" t="s">
        <v>71</v>
      </c>
      <c r="BK117" s="161">
        <f>ROUND(I117*H117,2)</f>
        <v>0</v>
      </c>
      <c r="BL117" s="15" t="s">
        <v>177</v>
      </c>
      <c r="BM117" s="15" t="s">
        <v>195</v>
      </c>
    </row>
    <row r="118" spans="2:65" s="1" customFormat="1" ht="16.5" customHeight="1">
      <c r="B118" s="29"/>
      <c r="C118" s="183" t="s">
        <v>192</v>
      </c>
      <c r="D118" s="183" t="s">
        <v>199</v>
      </c>
      <c r="E118" s="184" t="s">
        <v>630</v>
      </c>
      <c r="F118" s="185" t="s">
        <v>631</v>
      </c>
      <c r="G118" s="186" t="s">
        <v>225</v>
      </c>
      <c r="H118" s="187">
        <v>60</v>
      </c>
      <c r="I118" s="188"/>
      <c r="J118" s="188">
        <f>ROUND(I118*H118,2)</f>
        <v>0</v>
      </c>
      <c r="K118" s="185" t="s">
        <v>1</v>
      </c>
      <c r="L118" s="189"/>
      <c r="M118" s="190" t="s">
        <v>1</v>
      </c>
      <c r="N118" s="191" t="s">
        <v>35</v>
      </c>
      <c r="O118" s="159">
        <v>0</v>
      </c>
      <c r="P118" s="159">
        <f>O118*H118</f>
        <v>0</v>
      </c>
      <c r="Q118" s="159">
        <v>0</v>
      </c>
      <c r="R118" s="159">
        <f>Q118*H118</f>
        <v>0</v>
      </c>
      <c r="S118" s="159">
        <v>0</v>
      </c>
      <c r="T118" s="160">
        <f>S118*H118</f>
        <v>0</v>
      </c>
      <c r="AR118" s="15" t="s">
        <v>270</v>
      </c>
      <c r="AT118" s="15" t="s">
        <v>199</v>
      </c>
      <c r="AU118" s="15" t="s">
        <v>73</v>
      </c>
      <c r="AY118" s="15" t="s">
        <v>126</v>
      </c>
      <c r="BE118" s="161">
        <f>IF(N118="základní",J118,0)</f>
        <v>0</v>
      </c>
      <c r="BF118" s="161">
        <f>IF(N118="snížená",J118,0)</f>
        <v>0</v>
      </c>
      <c r="BG118" s="161">
        <f>IF(N118="zákl. přenesená",J118,0)</f>
        <v>0</v>
      </c>
      <c r="BH118" s="161">
        <f>IF(N118="sníž. přenesená",J118,0)</f>
        <v>0</v>
      </c>
      <c r="BI118" s="161">
        <f>IF(N118="nulová",J118,0)</f>
        <v>0</v>
      </c>
      <c r="BJ118" s="15" t="s">
        <v>71</v>
      </c>
      <c r="BK118" s="161">
        <f>ROUND(I118*H118,2)</f>
        <v>0</v>
      </c>
      <c r="BL118" s="15" t="s">
        <v>177</v>
      </c>
      <c r="BM118" s="15" t="s">
        <v>202</v>
      </c>
    </row>
    <row r="119" spans="2:63" s="10" customFormat="1" ht="22.95" customHeight="1">
      <c r="B119" s="139"/>
      <c r="C119" s="140"/>
      <c r="D119" s="141" t="s">
        <v>63</v>
      </c>
      <c r="E119" s="192" t="s">
        <v>557</v>
      </c>
      <c r="F119" s="192" t="s">
        <v>558</v>
      </c>
      <c r="G119" s="140"/>
      <c r="H119" s="140"/>
      <c r="I119" s="140"/>
      <c r="J119" s="193">
        <f>BK119</f>
        <v>0</v>
      </c>
      <c r="K119" s="140"/>
      <c r="L119" s="144"/>
      <c r="M119" s="145"/>
      <c r="N119" s="146"/>
      <c r="O119" s="146"/>
      <c r="P119" s="147">
        <f>SUM(P120:P125)</f>
        <v>0</v>
      </c>
      <c r="Q119" s="146"/>
      <c r="R119" s="147">
        <f>SUM(R120:R125)</f>
        <v>0</v>
      </c>
      <c r="S119" s="146"/>
      <c r="T119" s="148">
        <f>SUM(T120:T125)</f>
        <v>0</v>
      </c>
      <c r="AR119" s="149" t="s">
        <v>73</v>
      </c>
      <c r="AT119" s="150" t="s">
        <v>63</v>
      </c>
      <c r="AU119" s="150" t="s">
        <v>71</v>
      </c>
      <c r="AY119" s="149" t="s">
        <v>126</v>
      </c>
      <c r="BK119" s="151">
        <f>SUM(BK120:BK125)</f>
        <v>0</v>
      </c>
    </row>
    <row r="120" spans="2:65" s="1" customFormat="1" ht="16.5" customHeight="1">
      <c r="B120" s="29"/>
      <c r="C120" s="152" t="s">
        <v>171</v>
      </c>
      <c r="D120" s="152" t="s">
        <v>127</v>
      </c>
      <c r="E120" s="153" t="s">
        <v>632</v>
      </c>
      <c r="F120" s="154" t="s">
        <v>633</v>
      </c>
      <c r="G120" s="155" t="s">
        <v>225</v>
      </c>
      <c r="H120" s="156">
        <v>54</v>
      </c>
      <c r="I120" s="157"/>
      <c r="J120" s="157">
        <f aca="true" t="shared" si="9" ref="J120:J125">ROUND(I120*H120,2)</f>
        <v>0</v>
      </c>
      <c r="K120" s="154" t="s">
        <v>1</v>
      </c>
      <c r="L120" s="33"/>
      <c r="M120" s="55" t="s">
        <v>1</v>
      </c>
      <c r="N120" s="158" t="s">
        <v>35</v>
      </c>
      <c r="O120" s="159">
        <v>0</v>
      </c>
      <c r="P120" s="159">
        <f aca="true" t="shared" si="10" ref="P120:P125">O120*H120</f>
        <v>0</v>
      </c>
      <c r="Q120" s="159">
        <v>0</v>
      </c>
      <c r="R120" s="159">
        <f aca="true" t="shared" si="11" ref="R120:R125">Q120*H120</f>
        <v>0</v>
      </c>
      <c r="S120" s="159">
        <v>0</v>
      </c>
      <c r="T120" s="160">
        <f aca="true" t="shared" si="12" ref="T120:T125">S120*H120</f>
        <v>0</v>
      </c>
      <c r="AR120" s="15" t="s">
        <v>177</v>
      </c>
      <c r="AT120" s="15" t="s">
        <v>127</v>
      </c>
      <c r="AU120" s="15" t="s">
        <v>73</v>
      </c>
      <c r="AY120" s="15" t="s">
        <v>126</v>
      </c>
      <c r="BE120" s="161">
        <f aca="true" t="shared" si="13" ref="BE120:BE125">IF(N120="základní",J120,0)</f>
        <v>0</v>
      </c>
      <c r="BF120" s="161">
        <f aca="true" t="shared" si="14" ref="BF120:BF125">IF(N120="snížená",J120,0)</f>
        <v>0</v>
      </c>
      <c r="BG120" s="161">
        <f aca="true" t="shared" si="15" ref="BG120:BG125">IF(N120="zákl. přenesená",J120,0)</f>
        <v>0</v>
      </c>
      <c r="BH120" s="161">
        <f aca="true" t="shared" si="16" ref="BH120:BH125">IF(N120="sníž. přenesená",J120,0)</f>
        <v>0</v>
      </c>
      <c r="BI120" s="161">
        <f aca="true" t="shared" si="17" ref="BI120:BI125">IF(N120="nulová",J120,0)</f>
        <v>0</v>
      </c>
      <c r="BJ120" s="15" t="s">
        <v>71</v>
      </c>
      <c r="BK120" s="161">
        <f aca="true" t="shared" si="18" ref="BK120:BK125">ROUND(I120*H120,2)</f>
        <v>0</v>
      </c>
      <c r="BL120" s="15" t="s">
        <v>177</v>
      </c>
      <c r="BM120" s="15" t="s">
        <v>206</v>
      </c>
    </row>
    <row r="121" spans="2:65" s="1" customFormat="1" ht="16.5" customHeight="1">
      <c r="B121" s="29"/>
      <c r="C121" s="152" t="s">
        <v>8</v>
      </c>
      <c r="D121" s="152" t="s">
        <v>127</v>
      </c>
      <c r="E121" s="153" t="s">
        <v>559</v>
      </c>
      <c r="F121" s="154" t="s">
        <v>634</v>
      </c>
      <c r="G121" s="155" t="s">
        <v>225</v>
      </c>
      <c r="H121" s="156">
        <v>54</v>
      </c>
      <c r="I121" s="157"/>
      <c r="J121" s="157">
        <f t="shared" si="9"/>
        <v>0</v>
      </c>
      <c r="K121" s="154" t="s">
        <v>131</v>
      </c>
      <c r="L121" s="33"/>
      <c r="M121" s="55" t="s">
        <v>1</v>
      </c>
      <c r="N121" s="158" t="s">
        <v>35</v>
      </c>
      <c r="O121" s="159">
        <v>0</v>
      </c>
      <c r="P121" s="159">
        <f t="shared" si="10"/>
        <v>0</v>
      </c>
      <c r="Q121" s="159">
        <v>0</v>
      </c>
      <c r="R121" s="159">
        <f t="shared" si="11"/>
        <v>0</v>
      </c>
      <c r="S121" s="159">
        <v>0</v>
      </c>
      <c r="T121" s="160">
        <f t="shared" si="12"/>
        <v>0</v>
      </c>
      <c r="AR121" s="15" t="s">
        <v>177</v>
      </c>
      <c r="AT121" s="15" t="s">
        <v>127</v>
      </c>
      <c r="AU121" s="15" t="s">
        <v>73</v>
      </c>
      <c r="AY121" s="15" t="s">
        <v>126</v>
      </c>
      <c r="BE121" s="161">
        <f t="shared" si="13"/>
        <v>0</v>
      </c>
      <c r="BF121" s="161">
        <f t="shared" si="14"/>
        <v>0</v>
      </c>
      <c r="BG121" s="161">
        <f t="shared" si="15"/>
        <v>0</v>
      </c>
      <c r="BH121" s="161">
        <f t="shared" si="16"/>
        <v>0</v>
      </c>
      <c r="BI121" s="161">
        <f t="shared" si="17"/>
        <v>0</v>
      </c>
      <c r="BJ121" s="15" t="s">
        <v>71</v>
      </c>
      <c r="BK121" s="161">
        <f t="shared" si="18"/>
        <v>0</v>
      </c>
      <c r="BL121" s="15" t="s">
        <v>177</v>
      </c>
      <c r="BM121" s="15" t="s">
        <v>210</v>
      </c>
    </row>
    <row r="122" spans="2:65" s="1" customFormat="1" ht="16.5" customHeight="1">
      <c r="B122" s="29"/>
      <c r="C122" s="152" t="s">
        <v>177</v>
      </c>
      <c r="D122" s="152" t="s">
        <v>127</v>
      </c>
      <c r="E122" s="153" t="s">
        <v>635</v>
      </c>
      <c r="F122" s="154" t="s">
        <v>636</v>
      </c>
      <c r="G122" s="155" t="s">
        <v>225</v>
      </c>
      <c r="H122" s="156">
        <v>54</v>
      </c>
      <c r="I122" s="157"/>
      <c r="J122" s="157">
        <f t="shared" si="9"/>
        <v>0</v>
      </c>
      <c r="K122" s="154" t="s">
        <v>131</v>
      </c>
      <c r="L122" s="33"/>
      <c r="M122" s="55" t="s">
        <v>1</v>
      </c>
      <c r="N122" s="158" t="s">
        <v>35</v>
      </c>
      <c r="O122" s="159">
        <v>0</v>
      </c>
      <c r="P122" s="159">
        <f t="shared" si="10"/>
        <v>0</v>
      </c>
      <c r="Q122" s="159">
        <v>0</v>
      </c>
      <c r="R122" s="159">
        <f t="shared" si="11"/>
        <v>0</v>
      </c>
      <c r="S122" s="159">
        <v>0</v>
      </c>
      <c r="T122" s="160">
        <f t="shared" si="12"/>
        <v>0</v>
      </c>
      <c r="AR122" s="15" t="s">
        <v>177</v>
      </c>
      <c r="AT122" s="15" t="s">
        <v>127</v>
      </c>
      <c r="AU122" s="15" t="s">
        <v>73</v>
      </c>
      <c r="AY122" s="15" t="s">
        <v>126</v>
      </c>
      <c r="BE122" s="161">
        <f t="shared" si="13"/>
        <v>0</v>
      </c>
      <c r="BF122" s="161">
        <f t="shared" si="14"/>
        <v>0</v>
      </c>
      <c r="BG122" s="161">
        <f t="shared" si="15"/>
        <v>0</v>
      </c>
      <c r="BH122" s="161">
        <f t="shared" si="16"/>
        <v>0</v>
      </c>
      <c r="BI122" s="161">
        <f t="shared" si="17"/>
        <v>0</v>
      </c>
      <c r="BJ122" s="15" t="s">
        <v>71</v>
      </c>
      <c r="BK122" s="161">
        <f t="shared" si="18"/>
        <v>0</v>
      </c>
      <c r="BL122" s="15" t="s">
        <v>177</v>
      </c>
      <c r="BM122" s="15" t="s">
        <v>270</v>
      </c>
    </row>
    <row r="123" spans="2:65" s="1" customFormat="1" ht="16.5" customHeight="1">
      <c r="B123" s="29"/>
      <c r="C123" s="152" t="s">
        <v>211</v>
      </c>
      <c r="D123" s="152" t="s">
        <v>127</v>
      </c>
      <c r="E123" s="153" t="s">
        <v>565</v>
      </c>
      <c r="F123" s="154" t="s">
        <v>566</v>
      </c>
      <c r="G123" s="155" t="s">
        <v>225</v>
      </c>
      <c r="H123" s="156">
        <v>20</v>
      </c>
      <c r="I123" s="157"/>
      <c r="J123" s="157">
        <f t="shared" si="9"/>
        <v>0</v>
      </c>
      <c r="K123" s="154" t="s">
        <v>131</v>
      </c>
      <c r="L123" s="33"/>
      <c r="M123" s="55" t="s">
        <v>1</v>
      </c>
      <c r="N123" s="158" t="s">
        <v>35</v>
      </c>
      <c r="O123" s="159">
        <v>0</v>
      </c>
      <c r="P123" s="159">
        <f t="shared" si="10"/>
        <v>0</v>
      </c>
      <c r="Q123" s="159">
        <v>0</v>
      </c>
      <c r="R123" s="159">
        <f t="shared" si="11"/>
        <v>0</v>
      </c>
      <c r="S123" s="159">
        <v>0</v>
      </c>
      <c r="T123" s="160">
        <f t="shared" si="12"/>
        <v>0</v>
      </c>
      <c r="AR123" s="15" t="s">
        <v>177</v>
      </c>
      <c r="AT123" s="15" t="s">
        <v>127</v>
      </c>
      <c r="AU123" s="15" t="s">
        <v>73</v>
      </c>
      <c r="AY123" s="15" t="s">
        <v>126</v>
      </c>
      <c r="BE123" s="161">
        <f t="shared" si="13"/>
        <v>0</v>
      </c>
      <c r="BF123" s="161">
        <f t="shared" si="14"/>
        <v>0</v>
      </c>
      <c r="BG123" s="161">
        <f t="shared" si="15"/>
        <v>0</v>
      </c>
      <c r="BH123" s="161">
        <f t="shared" si="16"/>
        <v>0</v>
      </c>
      <c r="BI123" s="161">
        <f t="shared" si="17"/>
        <v>0</v>
      </c>
      <c r="BJ123" s="15" t="s">
        <v>71</v>
      </c>
      <c r="BK123" s="161">
        <f t="shared" si="18"/>
        <v>0</v>
      </c>
      <c r="BL123" s="15" t="s">
        <v>177</v>
      </c>
      <c r="BM123" s="15" t="s">
        <v>215</v>
      </c>
    </row>
    <row r="124" spans="2:65" s="1" customFormat="1" ht="16.5" customHeight="1">
      <c r="B124" s="29"/>
      <c r="C124" s="183" t="s">
        <v>181</v>
      </c>
      <c r="D124" s="183" t="s">
        <v>199</v>
      </c>
      <c r="E124" s="184" t="s">
        <v>567</v>
      </c>
      <c r="F124" s="185" t="s">
        <v>568</v>
      </c>
      <c r="G124" s="186" t="s">
        <v>225</v>
      </c>
      <c r="H124" s="187">
        <v>20</v>
      </c>
      <c r="I124" s="188"/>
      <c r="J124" s="188">
        <f t="shared" si="9"/>
        <v>0</v>
      </c>
      <c r="K124" s="185" t="s">
        <v>131</v>
      </c>
      <c r="L124" s="189"/>
      <c r="M124" s="190" t="s">
        <v>1</v>
      </c>
      <c r="N124" s="191" t="s">
        <v>35</v>
      </c>
      <c r="O124" s="159">
        <v>0</v>
      </c>
      <c r="P124" s="159">
        <f t="shared" si="10"/>
        <v>0</v>
      </c>
      <c r="Q124" s="159">
        <v>0</v>
      </c>
      <c r="R124" s="159">
        <f t="shared" si="11"/>
        <v>0</v>
      </c>
      <c r="S124" s="159">
        <v>0</v>
      </c>
      <c r="T124" s="160">
        <f t="shared" si="12"/>
        <v>0</v>
      </c>
      <c r="AR124" s="15" t="s">
        <v>270</v>
      </c>
      <c r="AT124" s="15" t="s">
        <v>199</v>
      </c>
      <c r="AU124" s="15" t="s">
        <v>73</v>
      </c>
      <c r="AY124" s="15" t="s">
        <v>126</v>
      </c>
      <c r="BE124" s="161">
        <f t="shared" si="13"/>
        <v>0</v>
      </c>
      <c r="BF124" s="161">
        <f t="shared" si="14"/>
        <v>0</v>
      </c>
      <c r="BG124" s="161">
        <f t="shared" si="15"/>
        <v>0</v>
      </c>
      <c r="BH124" s="161">
        <f t="shared" si="16"/>
        <v>0</v>
      </c>
      <c r="BI124" s="161">
        <f t="shared" si="17"/>
        <v>0</v>
      </c>
      <c r="BJ124" s="15" t="s">
        <v>71</v>
      </c>
      <c r="BK124" s="161">
        <f t="shared" si="18"/>
        <v>0</v>
      </c>
      <c r="BL124" s="15" t="s">
        <v>177</v>
      </c>
      <c r="BM124" s="15" t="s">
        <v>233</v>
      </c>
    </row>
    <row r="125" spans="2:65" s="1" customFormat="1" ht="16.5" customHeight="1">
      <c r="B125" s="29"/>
      <c r="C125" s="152" t="s">
        <v>219</v>
      </c>
      <c r="D125" s="152" t="s">
        <v>127</v>
      </c>
      <c r="E125" s="153" t="s">
        <v>569</v>
      </c>
      <c r="F125" s="154" t="s">
        <v>570</v>
      </c>
      <c r="G125" s="155" t="s">
        <v>571</v>
      </c>
      <c r="H125" s="156">
        <v>5</v>
      </c>
      <c r="I125" s="157"/>
      <c r="J125" s="157">
        <f t="shared" si="9"/>
        <v>0</v>
      </c>
      <c r="K125" s="154" t="s">
        <v>539</v>
      </c>
      <c r="L125" s="33"/>
      <c r="M125" s="55" t="s">
        <v>1</v>
      </c>
      <c r="N125" s="158" t="s">
        <v>35</v>
      </c>
      <c r="O125" s="159">
        <v>0</v>
      </c>
      <c r="P125" s="159">
        <f t="shared" si="10"/>
        <v>0</v>
      </c>
      <c r="Q125" s="159">
        <v>0</v>
      </c>
      <c r="R125" s="159">
        <f t="shared" si="11"/>
        <v>0</v>
      </c>
      <c r="S125" s="159">
        <v>0</v>
      </c>
      <c r="T125" s="160">
        <f t="shared" si="12"/>
        <v>0</v>
      </c>
      <c r="AR125" s="15" t="s">
        <v>177</v>
      </c>
      <c r="AT125" s="15" t="s">
        <v>127</v>
      </c>
      <c r="AU125" s="15" t="s">
        <v>73</v>
      </c>
      <c r="AY125" s="15" t="s">
        <v>126</v>
      </c>
      <c r="BE125" s="161">
        <f t="shared" si="13"/>
        <v>0</v>
      </c>
      <c r="BF125" s="161">
        <f t="shared" si="14"/>
        <v>0</v>
      </c>
      <c r="BG125" s="161">
        <f t="shared" si="15"/>
        <v>0</v>
      </c>
      <c r="BH125" s="161">
        <f t="shared" si="16"/>
        <v>0</v>
      </c>
      <c r="BI125" s="161">
        <f t="shared" si="17"/>
        <v>0</v>
      </c>
      <c r="BJ125" s="15" t="s">
        <v>71</v>
      </c>
      <c r="BK125" s="161">
        <f t="shared" si="18"/>
        <v>0</v>
      </c>
      <c r="BL125" s="15" t="s">
        <v>177</v>
      </c>
      <c r="BM125" s="15" t="s">
        <v>238</v>
      </c>
    </row>
    <row r="126" spans="2:63" s="10" customFormat="1" ht="22.95" customHeight="1">
      <c r="B126" s="139"/>
      <c r="C126" s="140"/>
      <c r="D126" s="141" t="s">
        <v>63</v>
      </c>
      <c r="E126" s="192" t="s">
        <v>588</v>
      </c>
      <c r="F126" s="192" t="s">
        <v>589</v>
      </c>
      <c r="G126" s="140"/>
      <c r="H126" s="140"/>
      <c r="I126" s="140"/>
      <c r="J126" s="193">
        <f>BK126</f>
        <v>0</v>
      </c>
      <c r="K126" s="140"/>
      <c r="L126" s="144"/>
      <c r="M126" s="145"/>
      <c r="N126" s="146"/>
      <c r="O126" s="146"/>
      <c r="P126" s="147">
        <f>SUM(P127:P130)</f>
        <v>0</v>
      </c>
      <c r="Q126" s="146"/>
      <c r="R126" s="147">
        <f>SUM(R127:R130)</f>
        <v>0</v>
      </c>
      <c r="S126" s="146"/>
      <c r="T126" s="148">
        <f>SUM(T127:T130)</f>
        <v>0</v>
      </c>
      <c r="AR126" s="149" t="s">
        <v>73</v>
      </c>
      <c r="AT126" s="150" t="s">
        <v>63</v>
      </c>
      <c r="AU126" s="150" t="s">
        <v>71</v>
      </c>
      <c r="AY126" s="149" t="s">
        <v>126</v>
      </c>
      <c r="BK126" s="151">
        <f>SUM(BK127:BK130)</f>
        <v>0</v>
      </c>
    </row>
    <row r="127" spans="2:65" s="1" customFormat="1" ht="16.5" customHeight="1">
      <c r="B127" s="29"/>
      <c r="C127" s="152" t="s">
        <v>186</v>
      </c>
      <c r="D127" s="152" t="s">
        <v>127</v>
      </c>
      <c r="E127" s="153" t="s">
        <v>590</v>
      </c>
      <c r="F127" s="154" t="s">
        <v>591</v>
      </c>
      <c r="G127" s="155" t="s">
        <v>225</v>
      </c>
      <c r="H127" s="156">
        <v>1</v>
      </c>
      <c r="I127" s="157"/>
      <c r="J127" s="157">
        <f>ROUND(I127*H127,2)</f>
        <v>0</v>
      </c>
      <c r="K127" s="154" t="s">
        <v>1</v>
      </c>
      <c r="L127" s="33"/>
      <c r="M127" s="55" t="s">
        <v>1</v>
      </c>
      <c r="N127" s="158" t="s">
        <v>35</v>
      </c>
      <c r="O127" s="159">
        <v>0</v>
      </c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5" t="s">
        <v>177</v>
      </c>
      <c r="AT127" s="15" t="s">
        <v>127</v>
      </c>
      <c r="AU127" s="15" t="s">
        <v>73</v>
      </c>
      <c r="AY127" s="15" t="s">
        <v>126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5" t="s">
        <v>71</v>
      </c>
      <c r="BK127" s="161">
        <f>ROUND(I127*H127,2)</f>
        <v>0</v>
      </c>
      <c r="BL127" s="15" t="s">
        <v>177</v>
      </c>
      <c r="BM127" s="15" t="s">
        <v>242</v>
      </c>
    </row>
    <row r="128" spans="2:65" s="1" customFormat="1" ht="16.5" customHeight="1">
      <c r="B128" s="29"/>
      <c r="C128" s="183" t="s">
        <v>7</v>
      </c>
      <c r="D128" s="183" t="s">
        <v>199</v>
      </c>
      <c r="E128" s="184" t="s">
        <v>592</v>
      </c>
      <c r="F128" s="185" t="s">
        <v>593</v>
      </c>
      <c r="G128" s="186" t="s">
        <v>225</v>
      </c>
      <c r="H128" s="187">
        <v>1</v>
      </c>
      <c r="I128" s="188"/>
      <c r="J128" s="188">
        <f>ROUND(I128*H128,2)</f>
        <v>0</v>
      </c>
      <c r="K128" s="185" t="s">
        <v>131</v>
      </c>
      <c r="L128" s="189"/>
      <c r="M128" s="190" t="s">
        <v>1</v>
      </c>
      <c r="N128" s="191" t="s">
        <v>35</v>
      </c>
      <c r="O128" s="159">
        <v>0</v>
      </c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5" t="s">
        <v>270</v>
      </c>
      <c r="AT128" s="15" t="s">
        <v>199</v>
      </c>
      <c r="AU128" s="15" t="s">
        <v>73</v>
      </c>
      <c r="AY128" s="15" t="s">
        <v>126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71</v>
      </c>
      <c r="BK128" s="161">
        <f>ROUND(I128*H128,2)</f>
        <v>0</v>
      </c>
      <c r="BL128" s="15" t="s">
        <v>177</v>
      </c>
      <c r="BM128" s="15" t="s">
        <v>247</v>
      </c>
    </row>
    <row r="129" spans="2:65" s="1" customFormat="1" ht="16.5" customHeight="1">
      <c r="B129" s="29"/>
      <c r="C129" s="152" t="s">
        <v>190</v>
      </c>
      <c r="D129" s="152" t="s">
        <v>127</v>
      </c>
      <c r="E129" s="153" t="s">
        <v>596</v>
      </c>
      <c r="F129" s="154" t="s">
        <v>597</v>
      </c>
      <c r="G129" s="155" t="s">
        <v>225</v>
      </c>
      <c r="H129" s="156">
        <v>4</v>
      </c>
      <c r="I129" s="157"/>
      <c r="J129" s="157">
        <f>ROUND(I129*H129,2)</f>
        <v>0</v>
      </c>
      <c r="K129" s="154" t="s">
        <v>1</v>
      </c>
      <c r="L129" s="33"/>
      <c r="M129" s="55" t="s">
        <v>1</v>
      </c>
      <c r="N129" s="158" t="s">
        <v>35</v>
      </c>
      <c r="O129" s="159">
        <v>0</v>
      </c>
      <c r="P129" s="159">
        <f>O129*H129</f>
        <v>0</v>
      </c>
      <c r="Q129" s="159">
        <v>0</v>
      </c>
      <c r="R129" s="159">
        <f>Q129*H129</f>
        <v>0</v>
      </c>
      <c r="S129" s="159">
        <v>0</v>
      </c>
      <c r="T129" s="160">
        <f>S129*H129</f>
        <v>0</v>
      </c>
      <c r="AR129" s="15" t="s">
        <v>177</v>
      </c>
      <c r="AT129" s="15" t="s">
        <v>127</v>
      </c>
      <c r="AU129" s="15" t="s">
        <v>73</v>
      </c>
      <c r="AY129" s="15" t="s">
        <v>126</v>
      </c>
      <c r="BE129" s="161">
        <f>IF(N129="základní",J129,0)</f>
        <v>0</v>
      </c>
      <c r="BF129" s="161">
        <f>IF(N129="snížená",J129,0)</f>
        <v>0</v>
      </c>
      <c r="BG129" s="161">
        <f>IF(N129="zákl. přenesená",J129,0)</f>
        <v>0</v>
      </c>
      <c r="BH129" s="161">
        <f>IF(N129="sníž. přenesená",J129,0)</f>
        <v>0</v>
      </c>
      <c r="BI129" s="161">
        <f>IF(N129="nulová",J129,0)</f>
        <v>0</v>
      </c>
      <c r="BJ129" s="15" t="s">
        <v>71</v>
      </c>
      <c r="BK129" s="161">
        <f>ROUND(I129*H129,2)</f>
        <v>0</v>
      </c>
      <c r="BL129" s="15" t="s">
        <v>177</v>
      </c>
      <c r="BM129" s="15" t="s">
        <v>252</v>
      </c>
    </row>
    <row r="130" spans="2:65" s="1" customFormat="1" ht="16.5" customHeight="1">
      <c r="B130" s="29"/>
      <c r="C130" s="183" t="s">
        <v>235</v>
      </c>
      <c r="D130" s="183" t="s">
        <v>199</v>
      </c>
      <c r="E130" s="184" t="s">
        <v>598</v>
      </c>
      <c r="F130" s="185" t="s">
        <v>599</v>
      </c>
      <c r="G130" s="186" t="s">
        <v>225</v>
      </c>
      <c r="H130" s="187">
        <v>4</v>
      </c>
      <c r="I130" s="188"/>
      <c r="J130" s="188">
        <f>ROUND(I130*H130,2)</f>
        <v>0</v>
      </c>
      <c r="K130" s="185" t="s">
        <v>131</v>
      </c>
      <c r="L130" s="189"/>
      <c r="M130" s="190" t="s">
        <v>1</v>
      </c>
      <c r="N130" s="191" t="s">
        <v>35</v>
      </c>
      <c r="O130" s="159">
        <v>0</v>
      </c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5" t="s">
        <v>270</v>
      </c>
      <c r="AT130" s="15" t="s">
        <v>199</v>
      </c>
      <c r="AU130" s="15" t="s">
        <v>73</v>
      </c>
      <c r="AY130" s="15" t="s">
        <v>126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71</v>
      </c>
      <c r="BK130" s="161">
        <f>ROUND(I130*H130,2)</f>
        <v>0</v>
      </c>
      <c r="BL130" s="15" t="s">
        <v>177</v>
      </c>
      <c r="BM130" s="15" t="s">
        <v>258</v>
      </c>
    </row>
    <row r="131" spans="2:63" s="10" customFormat="1" ht="22.95" customHeight="1">
      <c r="B131" s="139"/>
      <c r="C131" s="140"/>
      <c r="D131" s="141" t="s">
        <v>63</v>
      </c>
      <c r="E131" s="192" t="s">
        <v>148</v>
      </c>
      <c r="F131" s="192" t="s">
        <v>249</v>
      </c>
      <c r="G131" s="140"/>
      <c r="H131" s="140"/>
      <c r="I131" s="140"/>
      <c r="J131" s="193">
        <f>BK131</f>
        <v>0</v>
      </c>
      <c r="K131" s="140"/>
      <c r="L131" s="144"/>
      <c r="M131" s="145"/>
      <c r="N131" s="146"/>
      <c r="O131" s="146"/>
      <c r="P131" s="147">
        <f>SUM(P132:P133)</f>
        <v>0</v>
      </c>
      <c r="Q131" s="146"/>
      <c r="R131" s="147">
        <f>SUM(R132:R133)</f>
        <v>0</v>
      </c>
      <c r="S131" s="146"/>
      <c r="T131" s="148">
        <f>SUM(T132:T133)</f>
        <v>0</v>
      </c>
      <c r="AR131" s="149" t="s">
        <v>71</v>
      </c>
      <c r="AT131" s="150" t="s">
        <v>63</v>
      </c>
      <c r="AU131" s="150" t="s">
        <v>71</v>
      </c>
      <c r="AY131" s="149" t="s">
        <v>126</v>
      </c>
      <c r="BK131" s="151">
        <f>SUM(BK132:BK133)</f>
        <v>0</v>
      </c>
    </row>
    <row r="132" spans="2:65" s="1" customFormat="1" ht="16.5" customHeight="1">
      <c r="B132" s="29"/>
      <c r="C132" s="152" t="s">
        <v>195</v>
      </c>
      <c r="D132" s="152" t="s">
        <v>127</v>
      </c>
      <c r="E132" s="153" t="s">
        <v>572</v>
      </c>
      <c r="F132" s="154" t="s">
        <v>573</v>
      </c>
      <c r="G132" s="155" t="s">
        <v>136</v>
      </c>
      <c r="H132" s="156">
        <v>56</v>
      </c>
      <c r="I132" s="157"/>
      <c r="J132" s="157">
        <f>ROUND(I132*H132,2)</f>
        <v>0</v>
      </c>
      <c r="K132" s="154" t="s">
        <v>131</v>
      </c>
      <c r="L132" s="33"/>
      <c r="M132" s="55" t="s">
        <v>1</v>
      </c>
      <c r="N132" s="158" t="s">
        <v>35</v>
      </c>
      <c r="O132" s="159">
        <v>0</v>
      </c>
      <c r="P132" s="159">
        <f>O132*H132</f>
        <v>0</v>
      </c>
      <c r="Q132" s="159">
        <v>0</v>
      </c>
      <c r="R132" s="159">
        <f>Q132*H132</f>
        <v>0</v>
      </c>
      <c r="S132" s="159">
        <v>0</v>
      </c>
      <c r="T132" s="160">
        <f>S132*H132</f>
        <v>0</v>
      </c>
      <c r="AR132" s="15" t="s">
        <v>132</v>
      </c>
      <c r="AT132" s="15" t="s">
        <v>127</v>
      </c>
      <c r="AU132" s="15" t="s">
        <v>73</v>
      </c>
      <c r="AY132" s="15" t="s">
        <v>126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5" t="s">
        <v>71</v>
      </c>
      <c r="BK132" s="161">
        <f>ROUND(I132*H132,2)</f>
        <v>0</v>
      </c>
      <c r="BL132" s="15" t="s">
        <v>132</v>
      </c>
      <c r="BM132" s="15" t="s">
        <v>261</v>
      </c>
    </row>
    <row r="133" spans="2:65" s="1" customFormat="1" ht="22.5" customHeight="1">
      <c r="B133" s="29"/>
      <c r="C133" s="152" t="s">
        <v>244</v>
      </c>
      <c r="D133" s="152" t="s">
        <v>127</v>
      </c>
      <c r="E133" s="153" t="s">
        <v>574</v>
      </c>
      <c r="F133" s="154" t="s">
        <v>575</v>
      </c>
      <c r="G133" s="155" t="s">
        <v>136</v>
      </c>
      <c r="H133" s="156">
        <v>16</v>
      </c>
      <c r="I133" s="157"/>
      <c r="J133" s="157">
        <f>ROUND(I133*H133,2)</f>
        <v>0</v>
      </c>
      <c r="K133" s="154" t="s">
        <v>131</v>
      </c>
      <c r="L133" s="33"/>
      <c r="M133" s="55" t="s">
        <v>1</v>
      </c>
      <c r="N133" s="158" t="s">
        <v>35</v>
      </c>
      <c r="O133" s="159">
        <v>0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5" t="s">
        <v>132</v>
      </c>
      <c r="AT133" s="15" t="s">
        <v>127</v>
      </c>
      <c r="AU133" s="15" t="s">
        <v>73</v>
      </c>
      <c r="AY133" s="15" t="s">
        <v>126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71</v>
      </c>
      <c r="BK133" s="161">
        <f>ROUND(I133*H133,2)</f>
        <v>0</v>
      </c>
      <c r="BL133" s="15" t="s">
        <v>132</v>
      </c>
      <c r="BM133" s="15" t="s">
        <v>264</v>
      </c>
    </row>
    <row r="134" spans="2:63" s="10" customFormat="1" ht="22.95" customHeight="1">
      <c r="B134" s="139"/>
      <c r="C134" s="140"/>
      <c r="D134" s="141" t="s">
        <v>63</v>
      </c>
      <c r="E134" s="192" t="s">
        <v>576</v>
      </c>
      <c r="F134" s="192" t="s">
        <v>577</v>
      </c>
      <c r="G134" s="140"/>
      <c r="H134" s="140"/>
      <c r="I134" s="140"/>
      <c r="J134" s="193">
        <f>BK134</f>
        <v>0</v>
      </c>
      <c r="K134" s="140"/>
      <c r="L134" s="144"/>
      <c r="M134" s="145"/>
      <c r="N134" s="146"/>
      <c r="O134" s="146"/>
      <c r="P134" s="147">
        <f>SUM(P135:P136)</f>
        <v>0</v>
      </c>
      <c r="Q134" s="146"/>
      <c r="R134" s="147">
        <f>SUM(R135:R136)</f>
        <v>0</v>
      </c>
      <c r="S134" s="146"/>
      <c r="T134" s="148">
        <f>SUM(T135:T136)</f>
        <v>0</v>
      </c>
      <c r="AR134" s="149" t="s">
        <v>73</v>
      </c>
      <c r="AT134" s="150" t="s">
        <v>63</v>
      </c>
      <c r="AU134" s="150" t="s">
        <v>71</v>
      </c>
      <c r="AY134" s="149" t="s">
        <v>126</v>
      </c>
      <c r="BK134" s="151">
        <f>SUM(BK135:BK136)</f>
        <v>0</v>
      </c>
    </row>
    <row r="135" spans="2:65" s="1" customFormat="1" ht="16.5" customHeight="1">
      <c r="B135" s="29"/>
      <c r="C135" s="152" t="s">
        <v>202</v>
      </c>
      <c r="D135" s="152" t="s">
        <v>127</v>
      </c>
      <c r="E135" s="153" t="s">
        <v>578</v>
      </c>
      <c r="F135" s="154" t="s">
        <v>579</v>
      </c>
      <c r="G135" s="155" t="s">
        <v>136</v>
      </c>
      <c r="H135" s="156">
        <v>16</v>
      </c>
      <c r="I135" s="157"/>
      <c r="J135" s="157">
        <f>ROUND(I135*H135,2)</f>
        <v>0</v>
      </c>
      <c r="K135" s="154" t="s">
        <v>539</v>
      </c>
      <c r="L135" s="33"/>
      <c r="M135" s="55" t="s">
        <v>1</v>
      </c>
      <c r="N135" s="158" t="s">
        <v>35</v>
      </c>
      <c r="O135" s="159">
        <v>0</v>
      </c>
      <c r="P135" s="159">
        <f>O135*H135</f>
        <v>0</v>
      </c>
      <c r="Q135" s="159">
        <v>0</v>
      </c>
      <c r="R135" s="159">
        <f>Q135*H135</f>
        <v>0</v>
      </c>
      <c r="S135" s="159">
        <v>0</v>
      </c>
      <c r="T135" s="160">
        <f>S135*H135</f>
        <v>0</v>
      </c>
      <c r="AR135" s="15" t="s">
        <v>177</v>
      </c>
      <c r="AT135" s="15" t="s">
        <v>127</v>
      </c>
      <c r="AU135" s="15" t="s">
        <v>73</v>
      </c>
      <c r="AY135" s="15" t="s">
        <v>126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5" t="s">
        <v>71</v>
      </c>
      <c r="BK135" s="161">
        <f>ROUND(I135*H135,2)</f>
        <v>0</v>
      </c>
      <c r="BL135" s="15" t="s">
        <v>177</v>
      </c>
      <c r="BM135" s="15" t="s">
        <v>266</v>
      </c>
    </row>
    <row r="136" spans="2:65" s="1" customFormat="1" ht="16.5" customHeight="1">
      <c r="B136" s="29"/>
      <c r="C136" s="152" t="s">
        <v>256</v>
      </c>
      <c r="D136" s="152" t="s">
        <v>127</v>
      </c>
      <c r="E136" s="153" t="s">
        <v>580</v>
      </c>
      <c r="F136" s="154" t="s">
        <v>581</v>
      </c>
      <c r="G136" s="155" t="s">
        <v>136</v>
      </c>
      <c r="H136" s="156">
        <v>16</v>
      </c>
      <c r="I136" s="157"/>
      <c r="J136" s="157">
        <f>ROUND(I136*H136,2)</f>
        <v>0</v>
      </c>
      <c r="K136" s="154" t="s">
        <v>539</v>
      </c>
      <c r="L136" s="33"/>
      <c r="M136" s="55" t="s">
        <v>1</v>
      </c>
      <c r="N136" s="158" t="s">
        <v>35</v>
      </c>
      <c r="O136" s="159">
        <v>0</v>
      </c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5" t="s">
        <v>177</v>
      </c>
      <c r="AT136" s="15" t="s">
        <v>127</v>
      </c>
      <c r="AU136" s="15" t="s">
        <v>73</v>
      </c>
      <c r="AY136" s="15" t="s">
        <v>126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5" t="s">
        <v>71</v>
      </c>
      <c r="BK136" s="161">
        <f>ROUND(I136*H136,2)</f>
        <v>0</v>
      </c>
      <c r="BL136" s="15" t="s">
        <v>177</v>
      </c>
      <c r="BM136" s="15" t="s">
        <v>269</v>
      </c>
    </row>
    <row r="137" spans="2:63" s="10" customFormat="1" ht="22.95" customHeight="1">
      <c r="B137" s="139"/>
      <c r="C137" s="140"/>
      <c r="D137" s="141" t="s">
        <v>63</v>
      </c>
      <c r="E137" s="192" t="s">
        <v>582</v>
      </c>
      <c r="F137" s="192" t="s">
        <v>583</v>
      </c>
      <c r="G137" s="140"/>
      <c r="H137" s="140"/>
      <c r="I137" s="140"/>
      <c r="J137" s="193">
        <f>BK137</f>
        <v>0</v>
      </c>
      <c r="K137" s="140"/>
      <c r="L137" s="144"/>
      <c r="M137" s="145"/>
      <c r="N137" s="146"/>
      <c r="O137" s="146"/>
      <c r="P137" s="147">
        <f>SUM(P138:P140)</f>
        <v>0</v>
      </c>
      <c r="Q137" s="146"/>
      <c r="R137" s="147">
        <f>SUM(R138:R140)</f>
        <v>0</v>
      </c>
      <c r="S137" s="146"/>
      <c r="T137" s="148">
        <f>SUM(T138:T140)</f>
        <v>0</v>
      </c>
      <c r="AR137" s="149" t="s">
        <v>73</v>
      </c>
      <c r="AT137" s="150" t="s">
        <v>63</v>
      </c>
      <c r="AU137" s="150" t="s">
        <v>71</v>
      </c>
      <c r="AY137" s="149" t="s">
        <v>126</v>
      </c>
      <c r="BK137" s="151">
        <f>SUM(BK138:BK140)</f>
        <v>0</v>
      </c>
    </row>
    <row r="138" spans="2:65" s="1" customFormat="1" ht="16.5" customHeight="1">
      <c r="B138" s="29"/>
      <c r="C138" s="152" t="s">
        <v>206</v>
      </c>
      <c r="D138" s="152" t="s">
        <v>127</v>
      </c>
      <c r="E138" s="153" t="s">
        <v>584</v>
      </c>
      <c r="F138" s="154" t="s">
        <v>585</v>
      </c>
      <c r="G138" s="155" t="s">
        <v>136</v>
      </c>
      <c r="H138" s="156">
        <v>56</v>
      </c>
      <c r="I138" s="157"/>
      <c r="J138" s="157">
        <f>ROUND(I138*H138,2)</f>
        <v>0</v>
      </c>
      <c r="K138" s="154" t="s">
        <v>539</v>
      </c>
      <c r="L138" s="33"/>
      <c r="M138" s="55" t="s">
        <v>1</v>
      </c>
      <c r="N138" s="158" t="s">
        <v>35</v>
      </c>
      <c r="O138" s="159">
        <v>0</v>
      </c>
      <c r="P138" s="159">
        <f>O138*H138</f>
        <v>0</v>
      </c>
      <c r="Q138" s="159">
        <v>0</v>
      </c>
      <c r="R138" s="159">
        <f>Q138*H138</f>
        <v>0</v>
      </c>
      <c r="S138" s="159">
        <v>0</v>
      </c>
      <c r="T138" s="160">
        <f>S138*H138</f>
        <v>0</v>
      </c>
      <c r="AR138" s="15" t="s">
        <v>177</v>
      </c>
      <c r="AT138" s="15" t="s">
        <v>127</v>
      </c>
      <c r="AU138" s="15" t="s">
        <v>73</v>
      </c>
      <c r="AY138" s="15" t="s">
        <v>126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5" t="s">
        <v>71</v>
      </c>
      <c r="BK138" s="161">
        <f>ROUND(I138*H138,2)</f>
        <v>0</v>
      </c>
      <c r="BL138" s="15" t="s">
        <v>177</v>
      </c>
      <c r="BM138" s="15" t="s">
        <v>272</v>
      </c>
    </row>
    <row r="139" spans="2:65" s="1" customFormat="1" ht="22.5" customHeight="1">
      <c r="B139" s="29"/>
      <c r="C139" s="152" t="s">
        <v>262</v>
      </c>
      <c r="D139" s="152" t="s">
        <v>127</v>
      </c>
      <c r="E139" s="153" t="s">
        <v>586</v>
      </c>
      <c r="F139" s="154" t="s">
        <v>587</v>
      </c>
      <c r="G139" s="155" t="s">
        <v>136</v>
      </c>
      <c r="H139" s="156">
        <v>56</v>
      </c>
      <c r="I139" s="157"/>
      <c r="J139" s="157">
        <f>ROUND(I139*H139,2)</f>
        <v>0</v>
      </c>
      <c r="K139" s="154" t="s">
        <v>539</v>
      </c>
      <c r="L139" s="33"/>
      <c r="M139" s="55" t="s">
        <v>1</v>
      </c>
      <c r="N139" s="158" t="s">
        <v>35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5" t="s">
        <v>177</v>
      </c>
      <c r="AT139" s="15" t="s">
        <v>127</v>
      </c>
      <c r="AU139" s="15" t="s">
        <v>73</v>
      </c>
      <c r="AY139" s="15" t="s">
        <v>126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71</v>
      </c>
      <c r="BK139" s="161">
        <f>ROUND(I139*H139,2)</f>
        <v>0</v>
      </c>
      <c r="BL139" s="15" t="s">
        <v>177</v>
      </c>
      <c r="BM139" s="15" t="s">
        <v>275</v>
      </c>
    </row>
    <row r="140" spans="2:47" s="1" customFormat="1" ht="19.2">
      <c r="B140" s="29"/>
      <c r="C140" s="30"/>
      <c r="D140" s="164" t="s">
        <v>259</v>
      </c>
      <c r="E140" s="30"/>
      <c r="F140" s="194" t="s">
        <v>637</v>
      </c>
      <c r="G140" s="30"/>
      <c r="H140" s="30"/>
      <c r="I140" s="30"/>
      <c r="J140" s="30"/>
      <c r="K140" s="30"/>
      <c r="L140" s="33"/>
      <c r="M140" s="195"/>
      <c r="N140" s="56"/>
      <c r="O140" s="56"/>
      <c r="P140" s="56"/>
      <c r="Q140" s="56"/>
      <c r="R140" s="56"/>
      <c r="S140" s="56"/>
      <c r="T140" s="57"/>
      <c r="AT140" s="15" t="s">
        <v>259</v>
      </c>
      <c r="AU140" s="15" t="s">
        <v>73</v>
      </c>
    </row>
    <row r="141" spans="2:63" s="10" customFormat="1" ht="25.95" customHeight="1">
      <c r="B141" s="139"/>
      <c r="C141" s="140"/>
      <c r="D141" s="141" t="s">
        <v>63</v>
      </c>
      <c r="E141" s="142" t="s">
        <v>199</v>
      </c>
      <c r="F141" s="142" t="s">
        <v>471</v>
      </c>
      <c r="G141" s="140"/>
      <c r="H141" s="140"/>
      <c r="I141" s="140"/>
      <c r="J141" s="143">
        <f>BK141</f>
        <v>0</v>
      </c>
      <c r="K141" s="140"/>
      <c r="L141" s="144"/>
      <c r="M141" s="145"/>
      <c r="N141" s="146"/>
      <c r="O141" s="146"/>
      <c r="P141" s="147">
        <f>P142+P144</f>
        <v>0</v>
      </c>
      <c r="Q141" s="146"/>
      <c r="R141" s="147">
        <f>R142+R144</f>
        <v>0</v>
      </c>
      <c r="S141" s="146"/>
      <c r="T141" s="148">
        <f>T142+T144</f>
        <v>0</v>
      </c>
      <c r="AR141" s="149" t="s">
        <v>141</v>
      </c>
      <c r="AT141" s="150" t="s">
        <v>63</v>
      </c>
      <c r="AU141" s="150" t="s">
        <v>64</v>
      </c>
      <c r="AY141" s="149" t="s">
        <v>126</v>
      </c>
      <c r="BK141" s="151">
        <f>BK142+BK144</f>
        <v>0</v>
      </c>
    </row>
    <row r="142" spans="2:63" s="10" customFormat="1" ht="22.95" customHeight="1">
      <c r="B142" s="139"/>
      <c r="C142" s="140"/>
      <c r="D142" s="141" t="s">
        <v>63</v>
      </c>
      <c r="E142" s="192" t="s">
        <v>433</v>
      </c>
      <c r="F142" s="192" t="s">
        <v>434</v>
      </c>
      <c r="G142" s="140"/>
      <c r="H142" s="140"/>
      <c r="I142" s="140"/>
      <c r="J142" s="193">
        <f>BK142</f>
        <v>0</v>
      </c>
      <c r="K142" s="140"/>
      <c r="L142" s="144"/>
      <c r="M142" s="145"/>
      <c r="N142" s="146"/>
      <c r="O142" s="146"/>
      <c r="P142" s="147">
        <f>P143</f>
        <v>0</v>
      </c>
      <c r="Q142" s="146"/>
      <c r="R142" s="147">
        <f>R143</f>
        <v>0</v>
      </c>
      <c r="S142" s="146"/>
      <c r="T142" s="148">
        <f>T143</f>
        <v>0</v>
      </c>
      <c r="AR142" s="149" t="s">
        <v>141</v>
      </c>
      <c r="AT142" s="150" t="s">
        <v>63</v>
      </c>
      <c r="AU142" s="150" t="s">
        <v>71</v>
      </c>
      <c r="AY142" s="149" t="s">
        <v>126</v>
      </c>
      <c r="BK142" s="151">
        <f>BK143</f>
        <v>0</v>
      </c>
    </row>
    <row r="143" spans="2:65" s="1" customFormat="1" ht="16.5" customHeight="1">
      <c r="B143" s="29"/>
      <c r="C143" s="152" t="s">
        <v>210</v>
      </c>
      <c r="D143" s="152" t="s">
        <v>127</v>
      </c>
      <c r="E143" s="153" t="s">
        <v>594</v>
      </c>
      <c r="F143" s="154" t="s">
        <v>595</v>
      </c>
      <c r="G143" s="155" t="s">
        <v>214</v>
      </c>
      <c r="H143" s="156">
        <v>200</v>
      </c>
      <c r="I143" s="157"/>
      <c r="J143" s="157">
        <f>ROUND(I143*H143,2)</f>
        <v>0</v>
      </c>
      <c r="K143" s="154" t="s">
        <v>1</v>
      </c>
      <c r="L143" s="33"/>
      <c r="M143" s="55" t="s">
        <v>1</v>
      </c>
      <c r="N143" s="158" t="s">
        <v>35</v>
      </c>
      <c r="O143" s="159">
        <v>0</v>
      </c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AR143" s="15" t="s">
        <v>284</v>
      </c>
      <c r="AT143" s="15" t="s">
        <v>127</v>
      </c>
      <c r="AU143" s="15" t="s">
        <v>73</v>
      </c>
      <c r="AY143" s="15" t="s">
        <v>126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15" t="s">
        <v>71</v>
      </c>
      <c r="BK143" s="161">
        <f>ROUND(I143*H143,2)</f>
        <v>0</v>
      </c>
      <c r="BL143" s="15" t="s">
        <v>284</v>
      </c>
      <c r="BM143" s="15" t="s">
        <v>277</v>
      </c>
    </row>
    <row r="144" spans="2:63" s="10" customFormat="1" ht="22.95" customHeight="1">
      <c r="B144" s="139"/>
      <c r="C144" s="140"/>
      <c r="D144" s="141" t="s">
        <v>63</v>
      </c>
      <c r="E144" s="192" t="s">
        <v>600</v>
      </c>
      <c r="F144" s="192" t="s">
        <v>601</v>
      </c>
      <c r="G144" s="140"/>
      <c r="H144" s="140"/>
      <c r="I144" s="140"/>
      <c r="J144" s="193">
        <f>BK144</f>
        <v>0</v>
      </c>
      <c r="K144" s="140"/>
      <c r="L144" s="144"/>
      <c r="M144" s="145"/>
      <c r="N144" s="146"/>
      <c r="O144" s="146"/>
      <c r="P144" s="147">
        <f>SUM(P145:P148)</f>
        <v>0</v>
      </c>
      <c r="Q144" s="146"/>
      <c r="R144" s="147">
        <f>SUM(R145:R148)</f>
        <v>0</v>
      </c>
      <c r="S144" s="146"/>
      <c r="T144" s="148">
        <f>SUM(T145:T148)</f>
        <v>0</v>
      </c>
      <c r="AR144" s="149" t="s">
        <v>141</v>
      </c>
      <c r="AT144" s="150" t="s">
        <v>63</v>
      </c>
      <c r="AU144" s="150" t="s">
        <v>71</v>
      </c>
      <c r="AY144" s="149" t="s">
        <v>126</v>
      </c>
      <c r="BK144" s="151">
        <f>SUM(BK145:BK148)</f>
        <v>0</v>
      </c>
    </row>
    <row r="145" spans="2:65" s="1" customFormat="1" ht="22.5" customHeight="1">
      <c r="B145" s="29"/>
      <c r="C145" s="152" t="s">
        <v>267</v>
      </c>
      <c r="D145" s="152" t="s">
        <v>127</v>
      </c>
      <c r="E145" s="153" t="s">
        <v>602</v>
      </c>
      <c r="F145" s="154" t="s">
        <v>603</v>
      </c>
      <c r="G145" s="155" t="s">
        <v>225</v>
      </c>
      <c r="H145" s="156">
        <v>30</v>
      </c>
      <c r="I145" s="157"/>
      <c r="J145" s="157">
        <f>ROUND(I145*H145,2)</f>
        <v>0</v>
      </c>
      <c r="K145" s="154" t="s">
        <v>539</v>
      </c>
      <c r="L145" s="33"/>
      <c r="M145" s="55" t="s">
        <v>1</v>
      </c>
      <c r="N145" s="158" t="s">
        <v>35</v>
      </c>
      <c r="O145" s="159">
        <v>0</v>
      </c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AR145" s="15" t="s">
        <v>284</v>
      </c>
      <c r="AT145" s="15" t="s">
        <v>127</v>
      </c>
      <c r="AU145" s="15" t="s">
        <v>73</v>
      </c>
      <c r="AY145" s="15" t="s">
        <v>126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5" t="s">
        <v>71</v>
      </c>
      <c r="BK145" s="161">
        <f>ROUND(I145*H145,2)</f>
        <v>0</v>
      </c>
      <c r="BL145" s="15" t="s">
        <v>284</v>
      </c>
      <c r="BM145" s="15" t="s">
        <v>281</v>
      </c>
    </row>
    <row r="146" spans="2:65" s="1" customFormat="1" ht="16.5" customHeight="1">
      <c r="B146" s="29"/>
      <c r="C146" s="183" t="s">
        <v>270</v>
      </c>
      <c r="D146" s="183" t="s">
        <v>199</v>
      </c>
      <c r="E146" s="184" t="s">
        <v>604</v>
      </c>
      <c r="F146" s="185" t="s">
        <v>605</v>
      </c>
      <c r="G146" s="186" t="s">
        <v>225</v>
      </c>
      <c r="H146" s="187">
        <v>30</v>
      </c>
      <c r="I146" s="188"/>
      <c r="J146" s="188">
        <f>ROUND(I146*H146,2)</f>
        <v>0</v>
      </c>
      <c r="K146" s="185" t="s">
        <v>539</v>
      </c>
      <c r="L146" s="189"/>
      <c r="M146" s="190" t="s">
        <v>1</v>
      </c>
      <c r="N146" s="191" t="s">
        <v>35</v>
      </c>
      <c r="O146" s="159">
        <v>0</v>
      </c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5" t="s">
        <v>441</v>
      </c>
      <c r="AT146" s="15" t="s">
        <v>199</v>
      </c>
      <c r="AU146" s="15" t="s">
        <v>73</v>
      </c>
      <c r="AY146" s="15" t="s">
        <v>126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5" t="s">
        <v>71</v>
      </c>
      <c r="BK146" s="161">
        <f>ROUND(I146*H146,2)</f>
        <v>0</v>
      </c>
      <c r="BL146" s="15" t="s">
        <v>284</v>
      </c>
      <c r="BM146" s="15" t="s">
        <v>284</v>
      </c>
    </row>
    <row r="147" spans="2:65" s="1" customFormat="1" ht="16.5" customHeight="1">
      <c r="B147" s="29"/>
      <c r="C147" s="152" t="s">
        <v>273</v>
      </c>
      <c r="D147" s="152" t="s">
        <v>127</v>
      </c>
      <c r="E147" s="153" t="s">
        <v>606</v>
      </c>
      <c r="F147" s="154" t="s">
        <v>607</v>
      </c>
      <c r="G147" s="155" t="s">
        <v>130</v>
      </c>
      <c r="H147" s="156">
        <v>1</v>
      </c>
      <c r="I147" s="157"/>
      <c r="J147" s="157">
        <f>ROUND(I147*H147,2)</f>
        <v>0</v>
      </c>
      <c r="K147" s="154" t="s">
        <v>131</v>
      </c>
      <c r="L147" s="33"/>
      <c r="M147" s="55" t="s">
        <v>1</v>
      </c>
      <c r="N147" s="158" t="s">
        <v>35</v>
      </c>
      <c r="O147" s="159">
        <v>0</v>
      </c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15" t="s">
        <v>284</v>
      </c>
      <c r="AT147" s="15" t="s">
        <v>127</v>
      </c>
      <c r="AU147" s="15" t="s">
        <v>73</v>
      </c>
      <c r="AY147" s="15" t="s">
        <v>126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5" t="s">
        <v>71</v>
      </c>
      <c r="BK147" s="161">
        <f>ROUND(I147*H147,2)</f>
        <v>0</v>
      </c>
      <c r="BL147" s="15" t="s">
        <v>284</v>
      </c>
      <c r="BM147" s="15" t="s">
        <v>288</v>
      </c>
    </row>
    <row r="148" spans="2:65" s="1" customFormat="1" ht="16.5" customHeight="1">
      <c r="B148" s="29"/>
      <c r="C148" s="183" t="s">
        <v>215</v>
      </c>
      <c r="D148" s="183" t="s">
        <v>199</v>
      </c>
      <c r="E148" s="184" t="s">
        <v>608</v>
      </c>
      <c r="F148" s="185" t="s">
        <v>609</v>
      </c>
      <c r="G148" s="186" t="s">
        <v>130</v>
      </c>
      <c r="H148" s="187">
        <v>1</v>
      </c>
      <c r="I148" s="188"/>
      <c r="J148" s="188">
        <f>ROUND(I148*H148,2)</f>
        <v>0</v>
      </c>
      <c r="K148" s="185" t="s">
        <v>131</v>
      </c>
      <c r="L148" s="189"/>
      <c r="M148" s="190" t="s">
        <v>1</v>
      </c>
      <c r="N148" s="191" t="s">
        <v>35</v>
      </c>
      <c r="O148" s="159">
        <v>0</v>
      </c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AR148" s="15" t="s">
        <v>441</v>
      </c>
      <c r="AT148" s="15" t="s">
        <v>199</v>
      </c>
      <c r="AU148" s="15" t="s">
        <v>73</v>
      </c>
      <c r="AY148" s="15" t="s">
        <v>126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5" t="s">
        <v>71</v>
      </c>
      <c r="BK148" s="161">
        <f>ROUND(I148*H148,2)</f>
        <v>0</v>
      </c>
      <c r="BL148" s="15" t="s">
        <v>284</v>
      </c>
      <c r="BM148" s="15" t="s">
        <v>291</v>
      </c>
    </row>
    <row r="149" spans="2:63" s="10" customFormat="1" ht="25.95" customHeight="1">
      <c r="B149" s="139"/>
      <c r="C149" s="140"/>
      <c r="D149" s="141" t="s">
        <v>63</v>
      </c>
      <c r="E149" s="142" t="s">
        <v>610</v>
      </c>
      <c r="F149" s="142" t="s">
        <v>611</v>
      </c>
      <c r="G149" s="140"/>
      <c r="H149" s="140"/>
      <c r="I149" s="140"/>
      <c r="J149" s="143">
        <f>BK149</f>
        <v>0</v>
      </c>
      <c r="K149" s="140"/>
      <c r="L149" s="144"/>
      <c r="M149" s="145"/>
      <c r="N149" s="146"/>
      <c r="O149" s="146"/>
      <c r="P149" s="147">
        <f>SUM(P150:P154)</f>
        <v>0</v>
      </c>
      <c r="Q149" s="146"/>
      <c r="R149" s="147">
        <f>SUM(R150:R154)</f>
        <v>0</v>
      </c>
      <c r="S149" s="146"/>
      <c r="T149" s="148">
        <f>SUM(T150:T154)</f>
        <v>0</v>
      </c>
      <c r="AR149" s="149" t="s">
        <v>132</v>
      </c>
      <c r="AT149" s="150" t="s">
        <v>63</v>
      </c>
      <c r="AU149" s="150" t="s">
        <v>64</v>
      </c>
      <c r="AY149" s="149" t="s">
        <v>126</v>
      </c>
      <c r="BK149" s="151">
        <f>SUM(BK150:BK154)</f>
        <v>0</v>
      </c>
    </row>
    <row r="150" spans="2:65" s="1" customFormat="1" ht="16.5" customHeight="1">
      <c r="B150" s="29"/>
      <c r="C150" s="152" t="s">
        <v>278</v>
      </c>
      <c r="D150" s="152" t="s">
        <v>127</v>
      </c>
      <c r="E150" s="153" t="s">
        <v>612</v>
      </c>
      <c r="F150" s="154" t="s">
        <v>613</v>
      </c>
      <c r="G150" s="155" t="s">
        <v>571</v>
      </c>
      <c r="H150" s="156">
        <v>15</v>
      </c>
      <c r="I150" s="157"/>
      <c r="J150" s="157">
        <f>ROUND(I150*H150,2)</f>
        <v>0</v>
      </c>
      <c r="K150" s="154" t="s">
        <v>1</v>
      </c>
      <c r="L150" s="33"/>
      <c r="M150" s="55" t="s">
        <v>1</v>
      </c>
      <c r="N150" s="158" t="s">
        <v>35</v>
      </c>
      <c r="O150" s="159">
        <v>0</v>
      </c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AR150" s="15" t="s">
        <v>614</v>
      </c>
      <c r="AT150" s="15" t="s">
        <v>127</v>
      </c>
      <c r="AU150" s="15" t="s">
        <v>71</v>
      </c>
      <c r="AY150" s="15" t="s">
        <v>126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5" t="s">
        <v>71</v>
      </c>
      <c r="BK150" s="161">
        <f>ROUND(I150*H150,2)</f>
        <v>0</v>
      </c>
      <c r="BL150" s="15" t="s">
        <v>614</v>
      </c>
      <c r="BM150" s="15" t="s">
        <v>295</v>
      </c>
    </row>
    <row r="151" spans="2:47" s="1" customFormat="1" ht="48">
      <c r="B151" s="29"/>
      <c r="C151" s="30"/>
      <c r="D151" s="164" t="s">
        <v>259</v>
      </c>
      <c r="E151" s="30"/>
      <c r="F151" s="194" t="s">
        <v>638</v>
      </c>
      <c r="G151" s="30"/>
      <c r="H151" s="30"/>
      <c r="I151" s="30"/>
      <c r="J151" s="30"/>
      <c r="K151" s="30"/>
      <c r="L151" s="33"/>
      <c r="M151" s="195"/>
      <c r="N151" s="56"/>
      <c r="O151" s="56"/>
      <c r="P151" s="56"/>
      <c r="Q151" s="56"/>
      <c r="R151" s="56"/>
      <c r="S151" s="56"/>
      <c r="T151" s="57"/>
      <c r="AT151" s="15" t="s">
        <v>259</v>
      </c>
      <c r="AU151" s="15" t="s">
        <v>71</v>
      </c>
    </row>
    <row r="152" spans="2:65" s="1" customFormat="1" ht="16.5" customHeight="1">
      <c r="B152" s="29"/>
      <c r="C152" s="152" t="s">
        <v>233</v>
      </c>
      <c r="D152" s="152" t="s">
        <v>127</v>
      </c>
      <c r="E152" s="153" t="s">
        <v>616</v>
      </c>
      <c r="F152" s="154" t="s">
        <v>617</v>
      </c>
      <c r="G152" s="155" t="s">
        <v>571</v>
      </c>
      <c r="H152" s="156">
        <v>5</v>
      </c>
      <c r="I152" s="157"/>
      <c r="J152" s="157">
        <f>ROUND(I152*H152,2)</f>
        <v>0</v>
      </c>
      <c r="K152" s="154" t="s">
        <v>1</v>
      </c>
      <c r="L152" s="33"/>
      <c r="M152" s="55" t="s">
        <v>1</v>
      </c>
      <c r="N152" s="158" t="s">
        <v>35</v>
      </c>
      <c r="O152" s="159">
        <v>0</v>
      </c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AR152" s="15" t="s">
        <v>614</v>
      </c>
      <c r="AT152" s="15" t="s">
        <v>127</v>
      </c>
      <c r="AU152" s="15" t="s">
        <v>71</v>
      </c>
      <c r="AY152" s="15" t="s">
        <v>126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15" t="s">
        <v>71</v>
      </c>
      <c r="BK152" s="161">
        <f>ROUND(I152*H152,2)</f>
        <v>0</v>
      </c>
      <c r="BL152" s="15" t="s">
        <v>614</v>
      </c>
      <c r="BM152" s="15" t="s">
        <v>298</v>
      </c>
    </row>
    <row r="153" spans="2:47" s="1" customFormat="1" ht="19.2">
      <c r="B153" s="29"/>
      <c r="C153" s="30"/>
      <c r="D153" s="164" t="s">
        <v>259</v>
      </c>
      <c r="E153" s="30"/>
      <c r="F153" s="194" t="s">
        <v>639</v>
      </c>
      <c r="G153" s="30"/>
      <c r="H153" s="30"/>
      <c r="I153" s="30"/>
      <c r="J153" s="30"/>
      <c r="K153" s="30"/>
      <c r="L153" s="33"/>
      <c r="M153" s="195"/>
      <c r="N153" s="56"/>
      <c r="O153" s="56"/>
      <c r="P153" s="56"/>
      <c r="Q153" s="56"/>
      <c r="R153" s="56"/>
      <c r="S153" s="56"/>
      <c r="T153" s="57"/>
      <c r="AT153" s="15" t="s">
        <v>259</v>
      </c>
      <c r="AU153" s="15" t="s">
        <v>71</v>
      </c>
    </row>
    <row r="154" spans="2:65" s="1" customFormat="1" ht="16.5" customHeight="1">
      <c r="B154" s="29"/>
      <c r="C154" s="183" t="s">
        <v>285</v>
      </c>
      <c r="D154" s="183" t="s">
        <v>199</v>
      </c>
      <c r="E154" s="184" t="s">
        <v>619</v>
      </c>
      <c r="F154" s="185" t="s">
        <v>640</v>
      </c>
      <c r="G154" s="186" t="s">
        <v>500</v>
      </c>
      <c r="H154" s="187">
        <v>1</v>
      </c>
      <c r="I154" s="188"/>
      <c r="J154" s="188">
        <f>ROUND(I154*H154,2)</f>
        <v>0</v>
      </c>
      <c r="K154" s="185" t="s">
        <v>1</v>
      </c>
      <c r="L154" s="189"/>
      <c r="M154" s="190" t="s">
        <v>1</v>
      </c>
      <c r="N154" s="191" t="s">
        <v>35</v>
      </c>
      <c r="O154" s="159">
        <v>0</v>
      </c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AR154" s="15" t="s">
        <v>614</v>
      </c>
      <c r="AT154" s="15" t="s">
        <v>199</v>
      </c>
      <c r="AU154" s="15" t="s">
        <v>71</v>
      </c>
      <c r="AY154" s="15" t="s">
        <v>126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5" t="s">
        <v>71</v>
      </c>
      <c r="BK154" s="161">
        <f>ROUND(I154*H154,2)</f>
        <v>0</v>
      </c>
      <c r="BL154" s="15" t="s">
        <v>614</v>
      </c>
      <c r="BM154" s="15" t="s">
        <v>302</v>
      </c>
    </row>
    <row r="155" spans="2:63" s="10" customFormat="1" ht="25.95" customHeight="1">
      <c r="B155" s="139"/>
      <c r="C155" s="140"/>
      <c r="D155" s="141" t="s">
        <v>63</v>
      </c>
      <c r="E155" s="142" t="s">
        <v>621</v>
      </c>
      <c r="F155" s="142" t="s">
        <v>622</v>
      </c>
      <c r="G155" s="140"/>
      <c r="H155" s="140"/>
      <c r="I155" s="140"/>
      <c r="J155" s="143">
        <f>BK155</f>
        <v>0</v>
      </c>
      <c r="K155" s="140"/>
      <c r="L155" s="144"/>
      <c r="M155" s="145"/>
      <c r="N155" s="146"/>
      <c r="O155" s="146"/>
      <c r="P155" s="147">
        <f>P156</f>
        <v>0</v>
      </c>
      <c r="Q155" s="146"/>
      <c r="R155" s="147">
        <f>R156</f>
        <v>0</v>
      </c>
      <c r="S155" s="146"/>
      <c r="T155" s="148">
        <f>T156</f>
        <v>0</v>
      </c>
      <c r="AR155" s="149" t="s">
        <v>150</v>
      </c>
      <c r="AT155" s="150" t="s">
        <v>63</v>
      </c>
      <c r="AU155" s="150" t="s">
        <v>64</v>
      </c>
      <c r="AY155" s="149" t="s">
        <v>126</v>
      </c>
      <c r="BK155" s="151">
        <f>BK156</f>
        <v>0</v>
      </c>
    </row>
    <row r="156" spans="2:63" s="10" customFormat="1" ht="22.95" customHeight="1">
      <c r="B156" s="139"/>
      <c r="C156" s="140"/>
      <c r="D156" s="141" t="s">
        <v>63</v>
      </c>
      <c r="E156" s="192" t="s">
        <v>496</v>
      </c>
      <c r="F156" s="192" t="s">
        <v>497</v>
      </c>
      <c r="G156" s="140"/>
      <c r="H156" s="140"/>
      <c r="I156" s="140"/>
      <c r="J156" s="193">
        <f>BK156</f>
        <v>0</v>
      </c>
      <c r="K156" s="140"/>
      <c r="L156" s="144"/>
      <c r="M156" s="145"/>
      <c r="N156" s="146"/>
      <c r="O156" s="146"/>
      <c r="P156" s="147">
        <f>SUM(P157:P158)</f>
        <v>0</v>
      </c>
      <c r="Q156" s="146"/>
      <c r="R156" s="147">
        <f>SUM(R157:R158)</f>
        <v>0</v>
      </c>
      <c r="S156" s="146"/>
      <c r="T156" s="148">
        <f>SUM(T157:T158)</f>
        <v>0</v>
      </c>
      <c r="AR156" s="149" t="s">
        <v>150</v>
      </c>
      <c r="AT156" s="150" t="s">
        <v>63</v>
      </c>
      <c r="AU156" s="150" t="s">
        <v>71</v>
      </c>
      <c r="AY156" s="149" t="s">
        <v>126</v>
      </c>
      <c r="BK156" s="151">
        <f>SUM(BK157:BK158)</f>
        <v>0</v>
      </c>
    </row>
    <row r="157" spans="2:65" s="1" customFormat="1" ht="16.5" customHeight="1">
      <c r="B157" s="29"/>
      <c r="C157" s="152" t="s">
        <v>238</v>
      </c>
      <c r="D157" s="152" t="s">
        <v>127</v>
      </c>
      <c r="E157" s="153" t="s">
        <v>623</v>
      </c>
      <c r="F157" s="154" t="s">
        <v>624</v>
      </c>
      <c r="G157" s="155" t="s">
        <v>571</v>
      </c>
      <c r="H157" s="156">
        <v>72</v>
      </c>
      <c r="I157" s="157"/>
      <c r="J157" s="157">
        <f>ROUND(I157*H157,2)</f>
        <v>0</v>
      </c>
      <c r="K157" s="154" t="s">
        <v>131</v>
      </c>
      <c r="L157" s="33"/>
      <c r="M157" s="55" t="s">
        <v>1</v>
      </c>
      <c r="N157" s="158" t="s">
        <v>35</v>
      </c>
      <c r="O157" s="159">
        <v>0</v>
      </c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AR157" s="15" t="s">
        <v>132</v>
      </c>
      <c r="AT157" s="15" t="s">
        <v>127</v>
      </c>
      <c r="AU157" s="15" t="s">
        <v>73</v>
      </c>
      <c r="AY157" s="15" t="s">
        <v>126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5" t="s">
        <v>71</v>
      </c>
      <c r="BK157" s="161">
        <f>ROUND(I157*H157,2)</f>
        <v>0</v>
      </c>
      <c r="BL157" s="15" t="s">
        <v>132</v>
      </c>
      <c r="BM157" s="15" t="s">
        <v>305</v>
      </c>
    </row>
    <row r="158" spans="2:47" s="1" customFormat="1" ht="19.2">
      <c r="B158" s="29"/>
      <c r="C158" s="30"/>
      <c r="D158" s="164" t="s">
        <v>259</v>
      </c>
      <c r="E158" s="30"/>
      <c r="F158" s="194" t="s">
        <v>625</v>
      </c>
      <c r="G158" s="30"/>
      <c r="H158" s="30"/>
      <c r="I158" s="30"/>
      <c r="J158" s="30"/>
      <c r="K158" s="30"/>
      <c r="L158" s="33"/>
      <c r="M158" s="209"/>
      <c r="N158" s="210"/>
      <c r="O158" s="210"/>
      <c r="P158" s="210"/>
      <c r="Q158" s="210"/>
      <c r="R158" s="210"/>
      <c r="S158" s="210"/>
      <c r="T158" s="211"/>
      <c r="AT158" s="15" t="s">
        <v>259</v>
      </c>
      <c r="AU158" s="15" t="s">
        <v>73</v>
      </c>
    </row>
    <row r="159" spans="2:12" s="1" customFormat="1" ht="6.9" customHeight="1">
      <c r="B159" s="41"/>
      <c r="C159" s="42"/>
      <c r="D159" s="42"/>
      <c r="E159" s="42"/>
      <c r="F159" s="42"/>
      <c r="G159" s="42"/>
      <c r="H159" s="42"/>
      <c r="I159" s="42"/>
      <c r="J159" s="42"/>
      <c r="K159" s="42"/>
      <c r="L159" s="33"/>
    </row>
  </sheetData>
  <sheetProtection formatColumns="0" formatRows="0" autoFilter="0"/>
  <autoFilter ref="C95:K158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horizontalDpi="600" verticalDpi="600" orientation="landscape" paperSize="9" scale="79" r:id="rId2"/>
  <headerFooter>
    <oddFooter>&amp;CStrana &amp;P z &amp;N</oddFooter>
  </headerFooter>
  <rowBreaks count="1" manualBreakCount="1">
    <brk id="125" min="2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3"/>
  <sheetViews>
    <sheetView showGridLines="0" workbookViewId="0" topLeftCell="A84">
      <selection activeCell="C95" sqref="C95:K10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0"/>
    </row>
    <row r="2" spans="12:46" ht="36.9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5" t="s">
        <v>80</v>
      </c>
    </row>
    <row r="3" spans="2:46" ht="6.9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8"/>
      <c r="AT3" s="15" t="s">
        <v>73</v>
      </c>
    </row>
    <row r="4" spans="2:46" ht="24.9" customHeight="1">
      <c r="B4" s="18"/>
      <c r="D4" s="94" t="s">
        <v>89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14</v>
      </c>
      <c r="L6" s="18"/>
    </row>
    <row r="7" spans="2:12" ht="16.5" customHeight="1">
      <c r="B7" s="18"/>
      <c r="E7" s="264" t="str">
        <f>'Rekapitulace stavby'!K6</f>
        <v>TEPLOVOD -  DLOUHÁ UL.</v>
      </c>
      <c r="F7" s="265"/>
      <c r="G7" s="265"/>
      <c r="H7" s="265"/>
      <c r="L7" s="18"/>
    </row>
    <row r="8" spans="2:12" s="1" customFormat="1" ht="12" customHeight="1">
      <c r="B8" s="33"/>
      <c r="D8" s="95" t="s">
        <v>90</v>
      </c>
      <c r="L8" s="33"/>
    </row>
    <row r="9" spans="2:12" s="1" customFormat="1" ht="36.9" customHeight="1">
      <c r="B9" s="33"/>
      <c r="E9" s="266" t="s">
        <v>641</v>
      </c>
      <c r="F9" s="267"/>
      <c r="G9" s="267"/>
      <c r="H9" s="267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95" t="s">
        <v>15</v>
      </c>
      <c r="F11" s="15" t="s">
        <v>1</v>
      </c>
      <c r="I11" s="95" t="s">
        <v>16</v>
      </c>
      <c r="J11" s="15" t="s">
        <v>1</v>
      </c>
      <c r="L11" s="33"/>
    </row>
    <row r="12" spans="2:12" s="1" customFormat="1" ht="12" customHeight="1">
      <c r="B12" s="33"/>
      <c r="D12" s="95" t="s">
        <v>17</v>
      </c>
      <c r="F12" s="15" t="s">
        <v>18</v>
      </c>
      <c r="I12" s="95" t="s">
        <v>19</v>
      </c>
      <c r="J12" s="96" t="str">
        <f>'Rekapitulace stavby'!AN8</f>
        <v>28.2.2019</v>
      </c>
      <c r="L12" s="33"/>
    </row>
    <row r="13" spans="2:12" s="1" customFormat="1" ht="10.95" customHeight="1">
      <c r="B13" s="33"/>
      <c r="L13" s="33"/>
    </row>
    <row r="14" spans="2:12" s="1" customFormat="1" ht="12" customHeight="1">
      <c r="B14" s="33"/>
      <c r="D14" s="95" t="s">
        <v>21</v>
      </c>
      <c r="I14" s="95" t="s">
        <v>22</v>
      </c>
      <c r="J14" s="15" t="str">
        <f>IF('Rekapitulace stavby'!AN10="","",'Rekapitulace stavby'!AN10)</f>
        <v/>
      </c>
      <c r="L14" s="33"/>
    </row>
    <row r="15" spans="2:12" s="1" customFormat="1" ht="18" customHeight="1">
      <c r="B15" s="33"/>
      <c r="E15" s="15" t="str">
        <f>IF('Rekapitulace stavby'!E11="","",'Rekapitulace stavby'!E11)</f>
        <v xml:space="preserve"> </v>
      </c>
      <c r="I15" s="95" t="s">
        <v>24</v>
      </c>
      <c r="J15" s="15" t="str">
        <f>IF('Rekapitulace stavby'!AN11="","",'Rekapitulace stavby'!AN11)</f>
        <v/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95" t="s">
        <v>25</v>
      </c>
      <c r="I17" s="95" t="s">
        <v>22</v>
      </c>
      <c r="J17" s="15" t="str">
        <f>'Rekapitulace stavby'!AN13</f>
        <v/>
      </c>
      <c r="L17" s="33"/>
    </row>
    <row r="18" spans="2:12" s="1" customFormat="1" ht="18" customHeight="1">
      <c r="B18" s="33"/>
      <c r="E18" s="268" t="str">
        <f>'Rekapitulace stavby'!E14</f>
        <v xml:space="preserve"> </v>
      </c>
      <c r="F18" s="268"/>
      <c r="G18" s="268"/>
      <c r="H18" s="268"/>
      <c r="I18" s="95" t="s">
        <v>24</v>
      </c>
      <c r="J18" s="15" t="str">
        <f>'Rekapitulace stavby'!AN14</f>
        <v/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95" t="s">
        <v>26</v>
      </c>
      <c r="I20" s="95" t="s">
        <v>22</v>
      </c>
      <c r="J20" s="15" t="str">
        <f>IF('Rekapitulace stavby'!AN16="","",'Rekapitulace stavby'!AN16)</f>
        <v/>
      </c>
      <c r="L20" s="33"/>
    </row>
    <row r="21" spans="2:12" s="1" customFormat="1" ht="18" customHeight="1">
      <c r="B21" s="33"/>
      <c r="E21" s="15" t="str">
        <f>IF('Rekapitulace stavby'!E17="","",'Rekapitulace stavby'!E17)</f>
        <v xml:space="preserve"> </v>
      </c>
      <c r="I21" s="95" t="s">
        <v>24</v>
      </c>
      <c r="J21" s="15" t="str">
        <f>IF('Rekapitulace stavby'!AN17="","",'Rekapitulace stavby'!AN17)</f>
        <v/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95" t="s">
        <v>28</v>
      </c>
      <c r="I23" s="95" t="s">
        <v>22</v>
      </c>
      <c r="J23" s="15" t="str">
        <f>IF('Rekapitulace stavby'!AN19="","",'Rekapitulace stavby'!AN19)</f>
        <v/>
      </c>
      <c r="L23" s="33"/>
    </row>
    <row r="24" spans="2:12" s="1" customFormat="1" ht="18" customHeight="1">
      <c r="B24" s="33"/>
      <c r="E24" s="15" t="str">
        <f>IF('Rekapitulace stavby'!E20="","",'Rekapitulace stavby'!E20)</f>
        <v xml:space="preserve"> </v>
      </c>
      <c r="I24" s="95" t="s">
        <v>24</v>
      </c>
      <c r="J24" s="15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95" t="s">
        <v>29</v>
      </c>
      <c r="L26" s="33"/>
    </row>
    <row r="27" spans="2:12" s="6" customFormat="1" ht="16.5" customHeight="1">
      <c r="B27" s="97"/>
      <c r="E27" s="269" t="s">
        <v>1</v>
      </c>
      <c r="F27" s="269"/>
      <c r="G27" s="269"/>
      <c r="H27" s="269"/>
      <c r="L27" s="9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8" t="s">
        <v>30</v>
      </c>
      <c r="J30" s="99">
        <f>ROUND(J93,2)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100" t="s">
        <v>32</v>
      </c>
      <c r="I32" s="100" t="s">
        <v>31</v>
      </c>
      <c r="J32" s="100" t="s">
        <v>33</v>
      </c>
      <c r="L32" s="33"/>
    </row>
    <row r="33" spans="2:12" s="1" customFormat="1" ht="14.4" customHeight="1">
      <c r="B33" s="33"/>
      <c r="D33" s="95" t="s">
        <v>34</v>
      </c>
      <c r="E33" s="95" t="s">
        <v>35</v>
      </c>
      <c r="F33" s="101">
        <f>ROUND((SUM(BE93:BE152)),2)</f>
        <v>0</v>
      </c>
      <c r="I33" s="102">
        <v>0.21</v>
      </c>
      <c r="J33" s="101">
        <f>ROUND(((SUM(BE93:BE152))*I33),2)</f>
        <v>0</v>
      </c>
      <c r="L33" s="33"/>
    </row>
    <row r="34" spans="2:12" s="1" customFormat="1" ht="14.4" customHeight="1">
      <c r="B34" s="33"/>
      <c r="E34" s="95" t="s">
        <v>36</v>
      </c>
      <c r="F34" s="101">
        <f>ROUND((SUM(BF93:BF152)),2)</f>
        <v>0</v>
      </c>
      <c r="I34" s="102">
        <v>0.15</v>
      </c>
      <c r="J34" s="101">
        <f>ROUND(((SUM(BF93:BF152))*I34),2)</f>
        <v>0</v>
      </c>
      <c r="L34" s="33"/>
    </row>
    <row r="35" spans="2:12" s="1" customFormat="1" ht="14.4" customHeight="1" hidden="1">
      <c r="B35" s="33"/>
      <c r="E35" s="95" t="s">
        <v>37</v>
      </c>
      <c r="F35" s="101">
        <f>ROUND((SUM(BG93:BG152)),2)</f>
        <v>0</v>
      </c>
      <c r="I35" s="102">
        <v>0.21</v>
      </c>
      <c r="J35" s="101">
        <f>0</f>
        <v>0</v>
      </c>
      <c r="L35" s="33"/>
    </row>
    <row r="36" spans="2:12" s="1" customFormat="1" ht="14.4" customHeight="1" hidden="1">
      <c r="B36" s="33"/>
      <c r="E36" s="95" t="s">
        <v>38</v>
      </c>
      <c r="F36" s="101">
        <f>ROUND((SUM(BH93:BH152)),2)</f>
        <v>0</v>
      </c>
      <c r="I36" s="102">
        <v>0.15</v>
      </c>
      <c r="J36" s="101">
        <f>0</f>
        <v>0</v>
      </c>
      <c r="L36" s="33"/>
    </row>
    <row r="37" spans="2:12" s="1" customFormat="1" ht="14.4" customHeight="1" hidden="1">
      <c r="B37" s="33"/>
      <c r="E37" s="95" t="s">
        <v>39</v>
      </c>
      <c r="F37" s="101">
        <f>ROUND((SUM(BI93:BI152)),2)</f>
        <v>0</v>
      </c>
      <c r="I37" s="102">
        <v>0</v>
      </c>
      <c r="J37" s="101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103"/>
      <c r="D39" s="104" t="s">
        <v>40</v>
      </c>
      <c r="E39" s="105"/>
      <c r="F39" s="105"/>
      <c r="G39" s="106" t="s">
        <v>41</v>
      </c>
      <c r="H39" s="107" t="s">
        <v>42</v>
      </c>
      <c r="I39" s="105"/>
      <c r="J39" s="108">
        <f>SUM(J30:J37)</f>
        <v>0</v>
      </c>
      <c r="K39" s="109"/>
      <c r="L39" s="33"/>
    </row>
    <row r="40" spans="2:12" s="1" customFormat="1" ht="14.4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33"/>
    </row>
    <row r="44" spans="2:12" s="1" customFormat="1" ht="6.9" customHeigh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33"/>
    </row>
    <row r="45" spans="2:12" s="1" customFormat="1" ht="24.9" customHeight="1">
      <c r="B45" s="29"/>
      <c r="C45" s="21" t="s">
        <v>91</v>
      </c>
      <c r="D45" s="30"/>
      <c r="E45" s="30"/>
      <c r="F45" s="30"/>
      <c r="G45" s="30"/>
      <c r="H45" s="30"/>
      <c r="I45" s="30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3"/>
    </row>
    <row r="47" spans="2:12" s="1" customFormat="1" ht="12" customHeight="1">
      <c r="B47" s="29"/>
      <c r="C47" s="26" t="s">
        <v>14</v>
      </c>
      <c r="D47" s="30"/>
      <c r="E47" s="30"/>
      <c r="F47" s="30"/>
      <c r="G47" s="30"/>
      <c r="H47" s="30"/>
      <c r="I47" s="30"/>
      <c r="J47" s="30"/>
      <c r="K47" s="30"/>
      <c r="L47" s="33"/>
    </row>
    <row r="48" spans="2:12" s="1" customFormat="1" ht="16.5" customHeight="1">
      <c r="B48" s="29"/>
      <c r="C48" s="30"/>
      <c r="D48" s="30"/>
      <c r="E48" s="262" t="str">
        <f>E7</f>
        <v>TEPLOVOD -  DLOUHÁ UL.</v>
      </c>
      <c r="F48" s="263"/>
      <c r="G48" s="263"/>
      <c r="H48" s="263"/>
      <c r="I48" s="30"/>
      <c r="J48" s="30"/>
      <c r="K48" s="30"/>
      <c r="L48" s="33"/>
    </row>
    <row r="49" spans="2:12" s="1" customFormat="1" ht="12" customHeight="1">
      <c r="B49" s="29"/>
      <c r="C49" s="26" t="s">
        <v>90</v>
      </c>
      <c r="D49" s="30"/>
      <c r="E49" s="30"/>
      <c r="F49" s="30"/>
      <c r="G49" s="30"/>
      <c r="H49" s="30"/>
      <c r="I49" s="30"/>
      <c r="J49" s="30"/>
      <c r="K49" s="30"/>
      <c r="L49" s="33"/>
    </row>
    <row r="50" spans="2:12" s="1" customFormat="1" ht="16.5" customHeight="1">
      <c r="B50" s="29"/>
      <c r="C50" s="30"/>
      <c r="D50" s="30"/>
      <c r="E50" s="248" t="str">
        <f>E9</f>
        <v>SO 02.14 - DOMOVNÍ STANICE</v>
      </c>
      <c r="F50" s="227"/>
      <c r="G50" s="227"/>
      <c r="H50" s="227"/>
      <c r="I50" s="30"/>
      <c r="J50" s="30"/>
      <c r="K50" s="30"/>
      <c r="L50" s="33"/>
    </row>
    <row r="51" spans="2:12" s="1" customFormat="1" ht="6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3"/>
    </row>
    <row r="52" spans="2:12" s="1" customFormat="1" ht="12" customHeight="1">
      <c r="B52" s="29"/>
      <c r="C52" s="26" t="s">
        <v>17</v>
      </c>
      <c r="D52" s="30"/>
      <c r="E52" s="30"/>
      <c r="F52" s="24" t="str">
        <f>F12</f>
        <v>Lovosice</v>
      </c>
      <c r="G52" s="30"/>
      <c r="H52" s="30"/>
      <c r="I52" s="26" t="s">
        <v>19</v>
      </c>
      <c r="J52" s="50" t="str">
        <f>IF(J12="","",J12)</f>
        <v>28.2.2019</v>
      </c>
      <c r="K52" s="30"/>
      <c r="L52" s="33"/>
    </row>
    <row r="53" spans="2:12" s="1" customFormat="1" ht="6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3"/>
    </row>
    <row r="54" spans="2:12" s="1" customFormat="1" ht="13.65" customHeight="1">
      <c r="B54" s="29"/>
      <c r="C54" s="26" t="s">
        <v>21</v>
      </c>
      <c r="D54" s="30"/>
      <c r="E54" s="30"/>
      <c r="F54" s="24" t="str">
        <f>E15</f>
        <v xml:space="preserve"> </v>
      </c>
      <c r="G54" s="30"/>
      <c r="H54" s="30"/>
      <c r="I54" s="26" t="s">
        <v>26</v>
      </c>
      <c r="J54" s="27" t="str">
        <f>E21</f>
        <v xml:space="preserve"> </v>
      </c>
      <c r="K54" s="30"/>
      <c r="L54" s="33"/>
    </row>
    <row r="55" spans="2:12" s="1" customFormat="1" ht="13.65" customHeight="1">
      <c r="B55" s="29"/>
      <c r="C55" s="26" t="s">
        <v>25</v>
      </c>
      <c r="D55" s="30"/>
      <c r="E55" s="30"/>
      <c r="F55" s="24" t="str">
        <f>IF(E18="","",E18)</f>
        <v xml:space="preserve"> </v>
      </c>
      <c r="G55" s="30"/>
      <c r="H55" s="30"/>
      <c r="I55" s="26" t="s">
        <v>28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7" spans="2:12" s="1" customFormat="1" ht="29.25" customHeight="1">
      <c r="B57" s="29"/>
      <c r="C57" s="114" t="s">
        <v>92</v>
      </c>
      <c r="D57" s="115"/>
      <c r="E57" s="115"/>
      <c r="F57" s="115"/>
      <c r="G57" s="115"/>
      <c r="H57" s="115"/>
      <c r="I57" s="115"/>
      <c r="J57" s="116" t="s">
        <v>93</v>
      </c>
      <c r="K57" s="115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3"/>
    </row>
    <row r="59" spans="2:47" s="1" customFormat="1" ht="22.95" customHeight="1">
      <c r="B59" s="29"/>
      <c r="C59" s="117" t="s">
        <v>94</v>
      </c>
      <c r="D59" s="30"/>
      <c r="E59" s="30"/>
      <c r="F59" s="30"/>
      <c r="G59" s="30"/>
      <c r="H59" s="30"/>
      <c r="I59" s="30"/>
      <c r="J59" s="69">
        <f>J93</f>
        <v>0</v>
      </c>
      <c r="K59" s="30"/>
      <c r="L59" s="33"/>
      <c r="AU59" s="15" t="s">
        <v>95</v>
      </c>
    </row>
    <row r="60" spans="2:12" s="7" customFormat="1" ht="24.9" customHeight="1">
      <c r="B60" s="118"/>
      <c r="C60" s="119"/>
      <c r="D60" s="120" t="s">
        <v>102</v>
      </c>
      <c r="E60" s="121"/>
      <c r="F60" s="121"/>
      <c r="G60" s="121"/>
      <c r="H60" s="121"/>
      <c r="I60" s="121"/>
      <c r="J60" s="122">
        <f>J94</f>
        <v>0</v>
      </c>
      <c r="K60" s="119"/>
      <c r="L60" s="123"/>
    </row>
    <row r="61" spans="2:12" s="8" customFormat="1" ht="19.95" customHeight="1">
      <c r="B61" s="124"/>
      <c r="C61" s="125"/>
      <c r="D61" s="126" t="s">
        <v>525</v>
      </c>
      <c r="E61" s="127"/>
      <c r="F61" s="127"/>
      <c r="G61" s="127"/>
      <c r="H61" s="127"/>
      <c r="I61" s="127"/>
      <c r="J61" s="128">
        <f>J95</f>
        <v>0</v>
      </c>
      <c r="K61" s="125"/>
      <c r="L61" s="129"/>
    </row>
    <row r="62" spans="2:12" s="7" customFormat="1" ht="24.9" customHeight="1">
      <c r="B62" s="118"/>
      <c r="C62" s="119"/>
      <c r="D62" s="120" t="s">
        <v>99</v>
      </c>
      <c r="E62" s="121"/>
      <c r="F62" s="121"/>
      <c r="G62" s="121"/>
      <c r="H62" s="121"/>
      <c r="I62" s="121"/>
      <c r="J62" s="122">
        <f>J102</f>
        <v>0</v>
      </c>
      <c r="K62" s="119"/>
      <c r="L62" s="123"/>
    </row>
    <row r="63" spans="2:12" s="7" customFormat="1" ht="24.9" customHeight="1">
      <c r="B63" s="118"/>
      <c r="C63" s="119"/>
      <c r="D63" s="120" t="s">
        <v>642</v>
      </c>
      <c r="E63" s="121"/>
      <c r="F63" s="121"/>
      <c r="G63" s="121"/>
      <c r="H63" s="121"/>
      <c r="I63" s="121"/>
      <c r="J63" s="122">
        <f>J108</f>
        <v>0</v>
      </c>
      <c r="K63" s="119"/>
      <c r="L63" s="123"/>
    </row>
    <row r="64" spans="2:12" s="7" customFormat="1" ht="24.9" customHeight="1">
      <c r="B64" s="118"/>
      <c r="C64" s="119"/>
      <c r="D64" s="120" t="s">
        <v>643</v>
      </c>
      <c r="E64" s="121"/>
      <c r="F64" s="121"/>
      <c r="G64" s="121"/>
      <c r="H64" s="121"/>
      <c r="I64" s="121"/>
      <c r="J64" s="122">
        <f>J114</f>
        <v>0</v>
      </c>
      <c r="K64" s="119"/>
      <c r="L64" s="123"/>
    </row>
    <row r="65" spans="2:12" s="7" customFormat="1" ht="24.9" customHeight="1">
      <c r="B65" s="118"/>
      <c r="C65" s="119"/>
      <c r="D65" s="120" t="s">
        <v>644</v>
      </c>
      <c r="E65" s="121"/>
      <c r="F65" s="121"/>
      <c r="G65" s="121"/>
      <c r="H65" s="121"/>
      <c r="I65" s="121"/>
      <c r="J65" s="122">
        <f>J121</f>
        <v>0</v>
      </c>
      <c r="K65" s="119"/>
      <c r="L65" s="123"/>
    </row>
    <row r="66" spans="2:12" s="8" customFormat="1" ht="19.95" customHeight="1">
      <c r="B66" s="124"/>
      <c r="C66" s="125"/>
      <c r="D66" s="126" t="s">
        <v>530</v>
      </c>
      <c r="E66" s="127"/>
      <c r="F66" s="127"/>
      <c r="G66" s="127"/>
      <c r="H66" s="127"/>
      <c r="I66" s="127"/>
      <c r="J66" s="128">
        <f>J126</f>
        <v>0</v>
      </c>
      <c r="K66" s="125"/>
      <c r="L66" s="129"/>
    </row>
    <row r="67" spans="2:12" s="8" customFormat="1" ht="19.95" customHeight="1">
      <c r="B67" s="124"/>
      <c r="C67" s="125"/>
      <c r="D67" s="126" t="s">
        <v>531</v>
      </c>
      <c r="E67" s="127"/>
      <c r="F67" s="127"/>
      <c r="G67" s="127"/>
      <c r="H67" s="127"/>
      <c r="I67" s="127"/>
      <c r="J67" s="128">
        <f>J129</f>
        <v>0</v>
      </c>
      <c r="K67" s="125"/>
      <c r="L67" s="129"/>
    </row>
    <row r="68" spans="2:12" s="8" customFormat="1" ht="19.95" customHeight="1">
      <c r="B68" s="124"/>
      <c r="C68" s="125"/>
      <c r="D68" s="126" t="s">
        <v>532</v>
      </c>
      <c r="E68" s="127"/>
      <c r="F68" s="127"/>
      <c r="G68" s="127"/>
      <c r="H68" s="127"/>
      <c r="I68" s="127"/>
      <c r="J68" s="128">
        <f>J132</f>
        <v>0</v>
      </c>
      <c r="K68" s="125"/>
      <c r="L68" s="129"/>
    </row>
    <row r="69" spans="2:12" s="7" customFormat="1" ht="24.9" customHeight="1">
      <c r="B69" s="118"/>
      <c r="C69" s="119"/>
      <c r="D69" s="120" t="s">
        <v>106</v>
      </c>
      <c r="E69" s="121"/>
      <c r="F69" s="121"/>
      <c r="G69" s="121"/>
      <c r="H69" s="121"/>
      <c r="I69" s="121"/>
      <c r="J69" s="122">
        <f>J136</f>
        <v>0</v>
      </c>
      <c r="K69" s="119"/>
      <c r="L69" s="123"/>
    </row>
    <row r="70" spans="2:12" s="8" customFormat="1" ht="19.95" customHeight="1">
      <c r="B70" s="124"/>
      <c r="C70" s="125"/>
      <c r="D70" s="126" t="s">
        <v>535</v>
      </c>
      <c r="E70" s="127"/>
      <c r="F70" s="127"/>
      <c r="G70" s="127"/>
      <c r="H70" s="127"/>
      <c r="I70" s="127"/>
      <c r="J70" s="128">
        <f>J138</f>
        <v>0</v>
      </c>
      <c r="K70" s="125"/>
      <c r="L70" s="129"/>
    </row>
    <row r="71" spans="2:12" s="7" customFormat="1" ht="24.9" customHeight="1">
      <c r="B71" s="118"/>
      <c r="C71" s="119"/>
      <c r="D71" s="120" t="s">
        <v>536</v>
      </c>
      <c r="E71" s="121"/>
      <c r="F71" s="121"/>
      <c r="G71" s="121"/>
      <c r="H71" s="121"/>
      <c r="I71" s="121"/>
      <c r="J71" s="122">
        <f>J143</f>
        <v>0</v>
      </c>
      <c r="K71" s="119"/>
      <c r="L71" s="123"/>
    </row>
    <row r="72" spans="2:12" s="7" customFormat="1" ht="24.9" customHeight="1">
      <c r="B72" s="118"/>
      <c r="C72" s="119"/>
      <c r="D72" s="120" t="s">
        <v>537</v>
      </c>
      <c r="E72" s="121"/>
      <c r="F72" s="121"/>
      <c r="G72" s="121"/>
      <c r="H72" s="121"/>
      <c r="I72" s="121"/>
      <c r="J72" s="122">
        <f>J149</f>
        <v>0</v>
      </c>
      <c r="K72" s="119"/>
      <c r="L72" s="123"/>
    </row>
    <row r="73" spans="2:12" s="8" customFormat="1" ht="19.95" customHeight="1">
      <c r="B73" s="124"/>
      <c r="C73" s="125"/>
      <c r="D73" s="126" t="s">
        <v>538</v>
      </c>
      <c r="E73" s="127"/>
      <c r="F73" s="127"/>
      <c r="G73" s="127"/>
      <c r="H73" s="127"/>
      <c r="I73" s="127"/>
      <c r="J73" s="128">
        <f>J150</f>
        <v>0</v>
      </c>
      <c r="K73" s="125"/>
      <c r="L73" s="129"/>
    </row>
    <row r="74" spans="2:12" s="1" customFormat="1" ht="21.7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3"/>
    </row>
    <row r="75" spans="2:12" s="1" customFormat="1" ht="6.9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33"/>
    </row>
    <row r="79" spans="2:12" s="1" customFormat="1" ht="6.9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33"/>
    </row>
    <row r="80" spans="2:12" s="1" customFormat="1" ht="24.9" customHeight="1">
      <c r="B80" s="29"/>
      <c r="C80" s="21" t="s">
        <v>112</v>
      </c>
      <c r="D80" s="30"/>
      <c r="E80" s="30"/>
      <c r="F80" s="30"/>
      <c r="G80" s="30"/>
      <c r="H80" s="30"/>
      <c r="I80" s="30"/>
      <c r="J80" s="30"/>
      <c r="K80" s="30"/>
      <c r="L80" s="33"/>
    </row>
    <row r="81" spans="2:12" s="1" customFormat="1" ht="6.9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3"/>
    </row>
    <row r="82" spans="2:12" s="1" customFormat="1" ht="12" customHeight="1">
      <c r="B82" s="29"/>
      <c r="C82" s="26" t="s">
        <v>14</v>
      </c>
      <c r="D82" s="30"/>
      <c r="E82" s="30"/>
      <c r="F82" s="30"/>
      <c r="G82" s="30"/>
      <c r="H82" s="30"/>
      <c r="I82" s="30"/>
      <c r="J82" s="30"/>
      <c r="K82" s="30"/>
      <c r="L82" s="33"/>
    </row>
    <row r="83" spans="2:12" s="1" customFormat="1" ht="16.5" customHeight="1">
      <c r="B83" s="29"/>
      <c r="C83" s="30"/>
      <c r="D83" s="30"/>
      <c r="E83" s="262" t="str">
        <f>E7</f>
        <v>TEPLOVOD -  DLOUHÁ UL.</v>
      </c>
      <c r="F83" s="263"/>
      <c r="G83" s="263"/>
      <c r="H83" s="263"/>
      <c r="I83" s="30"/>
      <c r="J83" s="30"/>
      <c r="K83" s="30"/>
      <c r="L83" s="33"/>
    </row>
    <row r="84" spans="2:12" s="1" customFormat="1" ht="12" customHeight="1">
      <c r="B84" s="29"/>
      <c r="C84" s="26" t="s">
        <v>90</v>
      </c>
      <c r="D84" s="30"/>
      <c r="E84" s="30"/>
      <c r="F84" s="30"/>
      <c r="G84" s="30"/>
      <c r="H84" s="30"/>
      <c r="I84" s="30"/>
      <c r="J84" s="30"/>
      <c r="K84" s="30"/>
      <c r="L84" s="33"/>
    </row>
    <row r="85" spans="2:12" s="1" customFormat="1" ht="16.5" customHeight="1">
      <c r="B85" s="29"/>
      <c r="C85" s="30"/>
      <c r="D85" s="30"/>
      <c r="E85" s="248" t="str">
        <f>E9</f>
        <v>SO 02.14 - DOMOVNÍ STANICE</v>
      </c>
      <c r="F85" s="227"/>
      <c r="G85" s="227"/>
      <c r="H85" s="227"/>
      <c r="I85" s="30"/>
      <c r="J85" s="30"/>
      <c r="K85" s="30"/>
      <c r="L85" s="33"/>
    </row>
    <row r="86" spans="2:12" s="1" customFormat="1" ht="6.9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3"/>
    </row>
    <row r="87" spans="2:12" s="1" customFormat="1" ht="12" customHeight="1">
      <c r="B87" s="29"/>
      <c r="C87" s="26" t="s">
        <v>17</v>
      </c>
      <c r="D87" s="30"/>
      <c r="E87" s="30"/>
      <c r="F87" s="24" t="str">
        <f>F12</f>
        <v>Lovosice</v>
      </c>
      <c r="G87" s="30"/>
      <c r="H87" s="30"/>
      <c r="I87" s="26" t="s">
        <v>19</v>
      </c>
      <c r="J87" s="50" t="str">
        <f>IF(J12="","",J12)</f>
        <v>28.2.2019</v>
      </c>
      <c r="K87" s="30"/>
      <c r="L87" s="33"/>
    </row>
    <row r="88" spans="2:12" s="1" customFormat="1" ht="6.9" customHeight="1"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3"/>
    </row>
    <row r="89" spans="2:12" s="1" customFormat="1" ht="13.65" customHeight="1">
      <c r="B89" s="29"/>
      <c r="C89" s="26" t="s">
        <v>21</v>
      </c>
      <c r="D89" s="30"/>
      <c r="E89" s="30"/>
      <c r="F89" s="24" t="str">
        <f>E15</f>
        <v xml:space="preserve"> </v>
      </c>
      <c r="G89" s="30"/>
      <c r="H89" s="30"/>
      <c r="I89" s="26" t="s">
        <v>26</v>
      </c>
      <c r="J89" s="27" t="str">
        <f>E21</f>
        <v xml:space="preserve"> </v>
      </c>
      <c r="K89" s="30"/>
      <c r="L89" s="33"/>
    </row>
    <row r="90" spans="2:12" s="1" customFormat="1" ht="13.65" customHeight="1">
      <c r="B90" s="29"/>
      <c r="C90" s="26" t="s">
        <v>25</v>
      </c>
      <c r="D90" s="30"/>
      <c r="E90" s="30"/>
      <c r="F90" s="24" t="str">
        <f>IF(E18="","",E18)</f>
        <v xml:space="preserve"> </v>
      </c>
      <c r="G90" s="30"/>
      <c r="H90" s="30"/>
      <c r="I90" s="26" t="s">
        <v>28</v>
      </c>
      <c r="J90" s="27" t="str">
        <f>E24</f>
        <v xml:space="preserve"> </v>
      </c>
      <c r="K90" s="30"/>
      <c r="L90" s="33"/>
    </row>
    <row r="91" spans="2:12" s="1" customFormat="1" ht="10.3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3"/>
    </row>
    <row r="92" spans="2:20" s="9" customFormat="1" ht="29.25" customHeight="1">
      <c r="B92" s="130"/>
      <c r="C92" s="131" t="s">
        <v>113</v>
      </c>
      <c r="D92" s="132" t="s">
        <v>49</v>
      </c>
      <c r="E92" s="132" t="s">
        <v>45</v>
      </c>
      <c r="F92" s="132" t="s">
        <v>46</v>
      </c>
      <c r="G92" s="132" t="s">
        <v>114</v>
      </c>
      <c r="H92" s="132" t="s">
        <v>115</v>
      </c>
      <c r="I92" s="132" t="s">
        <v>116</v>
      </c>
      <c r="J92" s="132" t="s">
        <v>93</v>
      </c>
      <c r="K92" s="133" t="s">
        <v>117</v>
      </c>
      <c r="L92" s="134"/>
      <c r="M92" s="60" t="s">
        <v>1</v>
      </c>
      <c r="N92" s="61" t="s">
        <v>34</v>
      </c>
      <c r="O92" s="61" t="s">
        <v>118</v>
      </c>
      <c r="P92" s="61" t="s">
        <v>119</v>
      </c>
      <c r="Q92" s="61" t="s">
        <v>120</v>
      </c>
      <c r="R92" s="61" t="s">
        <v>121</v>
      </c>
      <c r="S92" s="61" t="s">
        <v>122</v>
      </c>
      <c r="T92" s="62" t="s">
        <v>123</v>
      </c>
    </row>
    <row r="93" spans="2:63" s="1" customFormat="1" ht="22.95" customHeight="1">
      <c r="B93" s="29"/>
      <c r="C93" s="67" t="s">
        <v>124</v>
      </c>
      <c r="D93" s="30"/>
      <c r="E93" s="30"/>
      <c r="F93" s="30"/>
      <c r="G93" s="30"/>
      <c r="H93" s="30"/>
      <c r="I93" s="30"/>
      <c r="J93" s="135">
        <f>BK93</f>
        <v>0</v>
      </c>
      <c r="K93" s="30"/>
      <c r="L93" s="33"/>
      <c r="M93" s="63"/>
      <c r="N93" s="64"/>
      <c r="O93" s="64"/>
      <c r="P93" s="136">
        <f>P94+P102+P108+P114+P121+P136+P143+P149</f>
        <v>0</v>
      </c>
      <c r="Q93" s="64"/>
      <c r="R93" s="136">
        <f>R94+R102+R108+R114+R121+R136+R143+R149</f>
        <v>0</v>
      </c>
      <c r="S93" s="64"/>
      <c r="T93" s="137">
        <f>T94+T102+T108+T114+T121+T136+T143+T149</f>
        <v>0</v>
      </c>
      <c r="AT93" s="15" t="s">
        <v>63</v>
      </c>
      <c r="AU93" s="15" t="s">
        <v>95</v>
      </c>
      <c r="BK93" s="138">
        <f>BK94+BK102+BK108+BK114+BK121+BK136+BK143+BK149</f>
        <v>0</v>
      </c>
    </row>
    <row r="94" spans="2:63" s="10" customFormat="1" ht="25.95" customHeight="1">
      <c r="B94" s="139"/>
      <c r="C94" s="140"/>
      <c r="D94" s="141" t="s">
        <v>63</v>
      </c>
      <c r="E94" s="142" t="s">
        <v>412</v>
      </c>
      <c r="F94" s="142" t="s">
        <v>413</v>
      </c>
      <c r="G94" s="140"/>
      <c r="H94" s="140"/>
      <c r="I94" s="140"/>
      <c r="J94" s="143">
        <f>BK94</f>
        <v>0</v>
      </c>
      <c r="K94" s="140"/>
      <c r="L94" s="144"/>
      <c r="M94" s="145"/>
      <c r="N94" s="146"/>
      <c r="O94" s="146"/>
      <c r="P94" s="147">
        <f>P95</f>
        <v>0</v>
      </c>
      <c r="Q94" s="146"/>
      <c r="R94" s="147">
        <f>R95</f>
        <v>0</v>
      </c>
      <c r="S94" s="146"/>
      <c r="T94" s="148">
        <f>T95</f>
        <v>0</v>
      </c>
      <c r="AR94" s="149" t="s">
        <v>71</v>
      </c>
      <c r="AT94" s="150" t="s">
        <v>63</v>
      </c>
      <c r="AU94" s="150" t="s">
        <v>64</v>
      </c>
      <c r="AY94" s="149" t="s">
        <v>126</v>
      </c>
      <c r="BK94" s="151">
        <f>BK95</f>
        <v>0</v>
      </c>
    </row>
    <row r="95" spans="2:63" s="10" customFormat="1" ht="22.95" customHeight="1">
      <c r="B95" s="139"/>
      <c r="C95" s="140"/>
      <c r="D95" s="141"/>
      <c r="E95" s="192"/>
      <c r="F95" s="192"/>
      <c r="G95" s="140"/>
      <c r="H95" s="140"/>
      <c r="I95" s="140"/>
      <c r="J95" s="193"/>
      <c r="K95" s="140"/>
      <c r="L95" s="144"/>
      <c r="M95" s="145"/>
      <c r="N95" s="146"/>
      <c r="O95" s="146"/>
      <c r="P95" s="147">
        <f>SUM(P96:P101)</f>
        <v>0</v>
      </c>
      <c r="Q95" s="146"/>
      <c r="R95" s="147">
        <f>SUM(R96:R101)</f>
        <v>0</v>
      </c>
      <c r="S95" s="146"/>
      <c r="T95" s="148">
        <f>SUM(T96:T101)</f>
        <v>0</v>
      </c>
      <c r="AR95" s="149" t="s">
        <v>71</v>
      </c>
      <c r="AT95" s="150" t="s">
        <v>63</v>
      </c>
      <c r="AU95" s="150" t="s">
        <v>71</v>
      </c>
      <c r="AY95" s="149" t="s">
        <v>126</v>
      </c>
      <c r="BK95" s="151">
        <f>SUM(BK96:BK101)</f>
        <v>0</v>
      </c>
    </row>
    <row r="96" spans="2:65" s="1" customFormat="1" ht="16.5" customHeight="1">
      <c r="B96" s="29"/>
      <c r="C96" s="152"/>
      <c r="D96" s="152"/>
      <c r="E96" s="153"/>
      <c r="F96" s="154"/>
      <c r="G96" s="155"/>
      <c r="H96" s="156"/>
      <c r="I96" s="157"/>
      <c r="J96" s="157"/>
      <c r="K96" s="154"/>
      <c r="L96" s="33"/>
      <c r="M96" s="55" t="s">
        <v>1</v>
      </c>
      <c r="N96" s="158" t="s">
        <v>35</v>
      </c>
      <c r="O96" s="159">
        <v>0</v>
      </c>
      <c r="P96" s="159">
        <f aca="true" t="shared" si="0" ref="P96:P101">O96*H96</f>
        <v>0</v>
      </c>
      <c r="Q96" s="159">
        <v>0</v>
      </c>
      <c r="R96" s="159">
        <f aca="true" t="shared" si="1" ref="R96:R101">Q96*H96</f>
        <v>0</v>
      </c>
      <c r="S96" s="159">
        <v>0</v>
      </c>
      <c r="T96" s="160">
        <f aca="true" t="shared" si="2" ref="T96:T101">S96*H96</f>
        <v>0</v>
      </c>
      <c r="AR96" s="15" t="s">
        <v>132</v>
      </c>
      <c r="AT96" s="15" t="s">
        <v>127</v>
      </c>
      <c r="AU96" s="15" t="s">
        <v>73</v>
      </c>
      <c r="AY96" s="15" t="s">
        <v>126</v>
      </c>
      <c r="BE96" s="161">
        <f aca="true" t="shared" si="3" ref="BE96:BE101">IF(N96="základní",J96,0)</f>
        <v>0</v>
      </c>
      <c r="BF96" s="161">
        <f aca="true" t="shared" si="4" ref="BF96:BF101">IF(N96="snížená",J96,0)</f>
        <v>0</v>
      </c>
      <c r="BG96" s="161">
        <f aca="true" t="shared" si="5" ref="BG96:BG101">IF(N96="zákl. přenesená",J96,0)</f>
        <v>0</v>
      </c>
      <c r="BH96" s="161">
        <f aca="true" t="shared" si="6" ref="BH96:BH101">IF(N96="sníž. přenesená",J96,0)</f>
        <v>0</v>
      </c>
      <c r="BI96" s="161">
        <f aca="true" t="shared" si="7" ref="BI96:BI101">IF(N96="nulová",J96,0)</f>
        <v>0</v>
      </c>
      <c r="BJ96" s="15" t="s">
        <v>71</v>
      </c>
      <c r="BK96" s="161">
        <f aca="true" t="shared" si="8" ref="BK96:BK101">ROUND(I96*H96,2)</f>
        <v>0</v>
      </c>
      <c r="BL96" s="15" t="s">
        <v>132</v>
      </c>
      <c r="BM96" s="15" t="s">
        <v>73</v>
      </c>
    </row>
    <row r="97" spans="2:65" s="1" customFormat="1" ht="16.5" customHeight="1">
      <c r="B97" s="29"/>
      <c r="C97" s="183"/>
      <c r="D97" s="183"/>
      <c r="E97" s="184"/>
      <c r="F97" s="185"/>
      <c r="G97" s="186"/>
      <c r="H97" s="187"/>
      <c r="I97" s="188"/>
      <c r="J97" s="188"/>
      <c r="K97" s="185"/>
      <c r="L97" s="189"/>
      <c r="M97" s="190" t="s">
        <v>1</v>
      </c>
      <c r="N97" s="191" t="s">
        <v>35</v>
      </c>
      <c r="O97" s="159">
        <v>0</v>
      </c>
      <c r="P97" s="159">
        <f t="shared" si="0"/>
        <v>0</v>
      </c>
      <c r="Q97" s="159">
        <v>0</v>
      </c>
      <c r="R97" s="159">
        <f t="shared" si="1"/>
        <v>0</v>
      </c>
      <c r="S97" s="159">
        <v>0</v>
      </c>
      <c r="T97" s="160">
        <f t="shared" si="2"/>
        <v>0</v>
      </c>
      <c r="AR97" s="15" t="s">
        <v>153</v>
      </c>
      <c r="AT97" s="15" t="s">
        <v>199</v>
      </c>
      <c r="AU97" s="15" t="s">
        <v>73</v>
      </c>
      <c r="AY97" s="15" t="s">
        <v>126</v>
      </c>
      <c r="BE97" s="161">
        <f t="shared" si="3"/>
        <v>0</v>
      </c>
      <c r="BF97" s="161">
        <f t="shared" si="4"/>
        <v>0</v>
      </c>
      <c r="BG97" s="161">
        <f t="shared" si="5"/>
        <v>0</v>
      </c>
      <c r="BH97" s="161">
        <f t="shared" si="6"/>
        <v>0</v>
      </c>
      <c r="BI97" s="161">
        <f t="shared" si="7"/>
        <v>0</v>
      </c>
      <c r="BJ97" s="15" t="s">
        <v>71</v>
      </c>
      <c r="BK97" s="161">
        <f t="shared" si="8"/>
        <v>0</v>
      </c>
      <c r="BL97" s="15" t="s">
        <v>132</v>
      </c>
      <c r="BM97" s="15" t="s">
        <v>132</v>
      </c>
    </row>
    <row r="98" spans="2:65" s="1" customFormat="1" ht="16.5" customHeight="1">
      <c r="B98" s="29"/>
      <c r="C98" s="152"/>
      <c r="D98" s="152"/>
      <c r="E98" s="153"/>
      <c r="F98" s="154"/>
      <c r="G98" s="155"/>
      <c r="H98" s="156"/>
      <c r="I98" s="157"/>
      <c r="J98" s="157"/>
      <c r="K98" s="154"/>
      <c r="L98" s="33"/>
      <c r="M98" s="55" t="s">
        <v>1</v>
      </c>
      <c r="N98" s="158" t="s">
        <v>35</v>
      </c>
      <c r="O98" s="159">
        <v>0</v>
      </c>
      <c r="P98" s="159">
        <f t="shared" si="0"/>
        <v>0</v>
      </c>
      <c r="Q98" s="159">
        <v>0</v>
      </c>
      <c r="R98" s="159">
        <f t="shared" si="1"/>
        <v>0</v>
      </c>
      <c r="S98" s="159">
        <v>0</v>
      </c>
      <c r="T98" s="160">
        <f t="shared" si="2"/>
        <v>0</v>
      </c>
      <c r="AR98" s="15" t="s">
        <v>132</v>
      </c>
      <c r="AT98" s="15" t="s">
        <v>127</v>
      </c>
      <c r="AU98" s="15" t="s">
        <v>73</v>
      </c>
      <c r="AY98" s="15" t="s">
        <v>126</v>
      </c>
      <c r="BE98" s="161">
        <f t="shared" si="3"/>
        <v>0</v>
      </c>
      <c r="BF98" s="161">
        <f t="shared" si="4"/>
        <v>0</v>
      </c>
      <c r="BG98" s="161">
        <f t="shared" si="5"/>
        <v>0</v>
      </c>
      <c r="BH98" s="161">
        <f t="shared" si="6"/>
        <v>0</v>
      </c>
      <c r="BI98" s="161">
        <f t="shared" si="7"/>
        <v>0</v>
      </c>
      <c r="BJ98" s="15" t="s">
        <v>71</v>
      </c>
      <c r="BK98" s="161">
        <f t="shared" si="8"/>
        <v>0</v>
      </c>
      <c r="BL98" s="15" t="s">
        <v>132</v>
      </c>
      <c r="BM98" s="15" t="s">
        <v>148</v>
      </c>
    </row>
    <row r="99" spans="2:65" s="1" customFormat="1" ht="16.5" customHeight="1">
      <c r="B99" s="29"/>
      <c r="C99" s="152"/>
      <c r="D99" s="152"/>
      <c r="E99" s="153"/>
      <c r="F99" s="154"/>
      <c r="G99" s="155"/>
      <c r="H99" s="156"/>
      <c r="I99" s="157"/>
      <c r="J99" s="157"/>
      <c r="K99" s="154"/>
      <c r="L99" s="33"/>
      <c r="M99" s="55" t="s">
        <v>1</v>
      </c>
      <c r="N99" s="158" t="s">
        <v>35</v>
      </c>
      <c r="O99" s="159">
        <v>0</v>
      </c>
      <c r="P99" s="159">
        <f t="shared" si="0"/>
        <v>0</v>
      </c>
      <c r="Q99" s="159">
        <v>0</v>
      </c>
      <c r="R99" s="159">
        <f t="shared" si="1"/>
        <v>0</v>
      </c>
      <c r="S99" s="159">
        <v>0</v>
      </c>
      <c r="T99" s="160">
        <f t="shared" si="2"/>
        <v>0</v>
      </c>
      <c r="AR99" s="15" t="s">
        <v>132</v>
      </c>
      <c r="AT99" s="15" t="s">
        <v>127</v>
      </c>
      <c r="AU99" s="15" t="s">
        <v>73</v>
      </c>
      <c r="AY99" s="15" t="s">
        <v>126</v>
      </c>
      <c r="BE99" s="161">
        <f t="shared" si="3"/>
        <v>0</v>
      </c>
      <c r="BF99" s="161">
        <f t="shared" si="4"/>
        <v>0</v>
      </c>
      <c r="BG99" s="161">
        <f t="shared" si="5"/>
        <v>0</v>
      </c>
      <c r="BH99" s="161">
        <f t="shared" si="6"/>
        <v>0</v>
      </c>
      <c r="BI99" s="161">
        <f t="shared" si="7"/>
        <v>0</v>
      </c>
      <c r="BJ99" s="15" t="s">
        <v>71</v>
      </c>
      <c r="BK99" s="161">
        <f t="shared" si="8"/>
        <v>0</v>
      </c>
      <c r="BL99" s="15" t="s">
        <v>132</v>
      </c>
      <c r="BM99" s="15" t="s">
        <v>153</v>
      </c>
    </row>
    <row r="100" spans="2:65" s="1" customFormat="1" ht="16.5" customHeight="1">
      <c r="B100" s="29"/>
      <c r="C100" s="183"/>
      <c r="D100" s="183"/>
      <c r="E100" s="184"/>
      <c r="F100" s="185"/>
      <c r="G100" s="186"/>
      <c r="H100" s="187"/>
      <c r="I100" s="188"/>
      <c r="J100" s="188"/>
      <c r="K100" s="185"/>
      <c r="L100" s="189"/>
      <c r="M100" s="190" t="s">
        <v>1</v>
      </c>
      <c r="N100" s="191" t="s">
        <v>35</v>
      </c>
      <c r="O100" s="159">
        <v>0</v>
      </c>
      <c r="P100" s="159">
        <f t="shared" si="0"/>
        <v>0</v>
      </c>
      <c r="Q100" s="159">
        <v>0</v>
      </c>
      <c r="R100" s="159">
        <f t="shared" si="1"/>
        <v>0</v>
      </c>
      <c r="S100" s="159">
        <v>0</v>
      </c>
      <c r="T100" s="160">
        <f t="shared" si="2"/>
        <v>0</v>
      </c>
      <c r="AR100" s="15" t="s">
        <v>153</v>
      </c>
      <c r="AT100" s="15" t="s">
        <v>199</v>
      </c>
      <c r="AU100" s="15" t="s">
        <v>73</v>
      </c>
      <c r="AY100" s="15" t="s">
        <v>126</v>
      </c>
      <c r="BE100" s="161">
        <f t="shared" si="3"/>
        <v>0</v>
      </c>
      <c r="BF100" s="161">
        <f t="shared" si="4"/>
        <v>0</v>
      </c>
      <c r="BG100" s="161">
        <f t="shared" si="5"/>
        <v>0</v>
      </c>
      <c r="BH100" s="161">
        <f t="shared" si="6"/>
        <v>0</v>
      </c>
      <c r="BI100" s="161">
        <f t="shared" si="7"/>
        <v>0</v>
      </c>
      <c r="BJ100" s="15" t="s">
        <v>71</v>
      </c>
      <c r="BK100" s="161">
        <f t="shared" si="8"/>
        <v>0</v>
      </c>
      <c r="BL100" s="15" t="s">
        <v>132</v>
      </c>
      <c r="BM100" s="15" t="s">
        <v>157</v>
      </c>
    </row>
    <row r="101" spans="2:65" s="1" customFormat="1" ht="16.5" customHeight="1">
      <c r="B101" s="29"/>
      <c r="C101" s="183"/>
      <c r="D101" s="183"/>
      <c r="E101" s="184"/>
      <c r="F101" s="185"/>
      <c r="G101" s="186"/>
      <c r="H101" s="187"/>
      <c r="I101" s="188"/>
      <c r="J101" s="188"/>
      <c r="K101" s="185"/>
      <c r="L101" s="189"/>
      <c r="M101" s="190" t="s">
        <v>1</v>
      </c>
      <c r="N101" s="191" t="s">
        <v>35</v>
      </c>
      <c r="O101" s="159">
        <v>0</v>
      </c>
      <c r="P101" s="159">
        <f t="shared" si="0"/>
        <v>0</v>
      </c>
      <c r="Q101" s="159">
        <v>0</v>
      </c>
      <c r="R101" s="159">
        <f t="shared" si="1"/>
        <v>0</v>
      </c>
      <c r="S101" s="159">
        <v>0</v>
      </c>
      <c r="T101" s="160">
        <f t="shared" si="2"/>
        <v>0</v>
      </c>
      <c r="AR101" s="15" t="s">
        <v>153</v>
      </c>
      <c r="AT101" s="15" t="s">
        <v>199</v>
      </c>
      <c r="AU101" s="15" t="s">
        <v>73</v>
      </c>
      <c r="AY101" s="15" t="s">
        <v>126</v>
      </c>
      <c r="BE101" s="161">
        <f t="shared" si="3"/>
        <v>0</v>
      </c>
      <c r="BF101" s="161">
        <f t="shared" si="4"/>
        <v>0</v>
      </c>
      <c r="BG101" s="161">
        <f t="shared" si="5"/>
        <v>0</v>
      </c>
      <c r="BH101" s="161">
        <f t="shared" si="6"/>
        <v>0</v>
      </c>
      <c r="BI101" s="161">
        <f t="shared" si="7"/>
        <v>0</v>
      </c>
      <c r="BJ101" s="15" t="s">
        <v>71</v>
      </c>
      <c r="BK101" s="161">
        <f t="shared" si="8"/>
        <v>0</v>
      </c>
      <c r="BL101" s="15" t="s">
        <v>132</v>
      </c>
      <c r="BM101" s="15" t="s">
        <v>162</v>
      </c>
    </row>
    <row r="102" spans="2:63" s="10" customFormat="1" ht="25.95" customHeight="1">
      <c r="B102" s="139"/>
      <c r="C102" s="140"/>
      <c r="D102" s="141" t="s">
        <v>63</v>
      </c>
      <c r="E102" s="142" t="s">
        <v>153</v>
      </c>
      <c r="F102" s="142" t="s">
        <v>255</v>
      </c>
      <c r="G102" s="140"/>
      <c r="H102" s="140"/>
      <c r="I102" s="140"/>
      <c r="J102" s="143">
        <f>BK102</f>
        <v>0</v>
      </c>
      <c r="K102" s="140"/>
      <c r="L102" s="144"/>
      <c r="M102" s="145"/>
      <c r="N102" s="146"/>
      <c r="O102" s="146"/>
      <c r="P102" s="147">
        <f>SUM(P103:P107)</f>
        <v>0</v>
      </c>
      <c r="Q102" s="146"/>
      <c r="R102" s="147">
        <f>SUM(R103:R107)</f>
        <v>0</v>
      </c>
      <c r="S102" s="146"/>
      <c r="T102" s="148">
        <f>SUM(T103:T107)</f>
        <v>0</v>
      </c>
      <c r="AR102" s="149" t="s">
        <v>71</v>
      </c>
      <c r="AT102" s="150" t="s">
        <v>63</v>
      </c>
      <c r="AU102" s="150" t="s">
        <v>64</v>
      </c>
      <c r="AY102" s="149" t="s">
        <v>126</v>
      </c>
      <c r="BK102" s="151">
        <f>SUM(BK103:BK107)</f>
        <v>0</v>
      </c>
    </row>
    <row r="103" spans="2:65" s="1" customFormat="1" ht="16.5" customHeight="1">
      <c r="B103" s="29"/>
      <c r="C103" s="152" t="s">
        <v>159</v>
      </c>
      <c r="D103" s="152" t="s">
        <v>127</v>
      </c>
      <c r="E103" s="153" t="s">
        <v>336</v>
      </c>
      <c r="F103" s="154" t="s">
        <v>337</v>
      </c>
      <c r="G103" s="155" t="s">
        <v>225</v>
      </c>
      <c r="H103" s="156">
        <v>143</v>
      </c>
      <c r="I103" s="157"/>
      <c r="J103" s="157">
        <f>ROUND(I103*H103,2)</f>
        <v>0</v>
      </c>
      <c r="K103" s="154" t="s">
        <v>1</v>
      </c>
      <c r="L103" s="33"/>
      <c r="M103" s="55" t="s">
        <v>1</v>
      </c>
      <c r="N103" s="158" t="s">
        <v>35</v>
      </c>
      <c r="O103" s="159">
        <v>0</v>
      </c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5" t="s">
        <v>132</v>
      </c>
      <c r="AT103" s="15" t="s">
        <v>127</v>
      </c>
      <c r="AU103" s="15" t="s">
        <v>71</v>
      </c>
      <c r="AY103" s="15" t="s">
        <v>126</v>
      </c>
      <c r="BE103" s="161">
        <f>IF(N103="základní",J103,0)</f>
        <v>0</v>
      </c>
      <c r="BF103" s="161">
        <f>IF(N103="snížená",J103,0)</f>
        <v>0</v>
      </c>
      <c r="BG103" s="161">
        <f>IF(N103="zákl. přenesená",J103,0)</f>
        <v>0</v>
      </c>
      <c r="BH103" s="161">
        <f>IF(N103="sníž. přenesená",J103,0)</f>
        <v>0</v>
      </c>
      <c r="BI103" s="161">
        <f>IF(N103="nulová",J103,0)</f>
        <v>0</v>
      </c>
      <c r="BJ103" s="15" t="s">
        <v>71</v>
      </c>
      <c r="BK103" s="161">
        <f>ROUND(I103*H103,2)</f>
        <v>0</v>
      </c>
      <c r="BL103" s="15" t="s">
        <v>132</v>
      </c>
      <c r="BM103" s="15" t="s">
        <v>171</v>
      </c>
    </row>
    <row r="104" spans="2:51" s="11" customFormat="1" ht="12">
      <c r="B104" s="162"/>
      <c r="C104" s="163"/>
      <c r="D104" s="164" t="s">
        <v>137</v>
      </c>
      <c r="E104" s="165" t="s">
        <v>1</v>
      </c>
      <c r="F104" s="166" t="s">
        <v>540</v>
      </c>
      <c r="G104" s="163"/>
      <c r="H104" s="167">
        <v>5</v>
      </c>
      <c r="I104" s="163"/>
      <c r="J104" s="163"/>
      <c r="K104" s="163"/>
      <c r="L104" s="168"/>
      <c r="M104" s="169"/>
      <c r="N104" s="170"/>
      <c r="O104" s="170"/>
      <c r="P104" s="170"/>
      <c r="Q104" s="170"/>
      <c r="R104" s="170"/>
      <c r="S104" s="170"/>
      <c r="T104" s="171"/>
      <c r="AT104" s="172" t="s">
        <v>137</v>
      </c>
      <c r="AU104" s="172" t="s">
        <v>71</v>
      </c>
      <c r="AV104" s="11" t="s">
        <v>73</v>
      </c>
      <c r="AW104" s="11" t="s">
        <v>27</v>
      </c>
      <c r="AX104" s="11" t="s">
        <v>64</v>
      </c>
      <c r="AY104" s="172" t="s">
        <v>126</v>
      </c>
    </row>
    <row r="105" spans="2:51" s="11" customFormat="1" ht="12">
      <c r="B105" s="162"/>
      <c r="C105" s="163"/>
      <c r="D105" s="164" t="s">
        <v>137</v>
      </c>
      <c r="E105" s="165" t="s">
        <v>1</v>
      </c>
      <c r="F105" s="166" t="s">
        <v>627</v>
      </c>
      <c r="G105" s="163"/>
      <c r="H105" s="167">
        <v>138</v>
      </c>
      <c r="I105" s="163"/>
      <c r="J105" s="163"/>
      <c r="K105" s="163"/>
      <c r="L105" s="168"/>
      <c r="M105" s="169"/>
      <c r="N105" s="170"/>
      <c r="O105" s="170"/>
      <c r="P105" s="170"/>
      <c r="Q105" s="170"/>
      <c r="R105" s="170"/>
      <c r="S105" s="170"/>
      <c r="T105" s="171"/>
      <c r="AT105" s="172" t="s">
        <v>137</v>
      </c>
      <c r="AU105" s="172" t="s">
        <v>71</v>
      </c>
      <c r="AV105" s="11" t="s">
        <v>73</v>
      </c>
      <c r="AW105" s="11" t="s">
        <v>27</v>
      </c>
      <c r="AX105" s="11" t="s">
        <v>64</v>
      </c>
      <c r="AY105" s="172" t="s">
        <v>126</v>
      </c>
    </row>
    <row r="106" spans="2:51" s="12" customFormat="1" ht="12">
      <c r="B106" s="173"/>
      <c r="C106" s="174"/>
      <c r="D106" s="164" t="s">
        <v>137</v>
      </c>
      <c r="E106" s="175" t="s">
        <v>1</v>
      </c>
      <c r="F106" s="176" t="s">
        <v>140</v>
      </c>
      <c r="G106" s="174"/>
      <c r="H106" s="177">
        <v>143</v>
      </c>
      <c r="I106" s="174"/>
      <c r="J106" s="174"/>
      <c r="K106" s="174"/>
      <c r="L106" s="178"/>
      <c r="M106" s="179"/>
      <c r="N106" s="180"/>
      <c r="O106" s="180"/>
      <c r="P106" s="180"/>
      <c r="Q106" s="180"/>
      <c r="R106" s="180"/>
      <c r="S106" s="180"/>
      <c r="T106" s="181"/>
      <c r="AT106" s="182" t="s">
        <v>137</v>
      </c>
      <c r="AU106" s="182" t="s">
        <v>71</v>
      </c>
      <c r="AV106" s="12" t="s">
        <v>132</v>
      </c>
      <c r="AW106" s="12" t="s">
        <v>27</v>
      </c>
      <c r="AX106" s="12" t="s">
        <v>71</v>
      </c>
      <c r="AY106" s="182" t="s">
        <v>126</v>
      </c>
    </row>
    <row r="107" spans="2:65" s="1" customFormat="1" ht="16.5" customHeight="1">
      <c r="B107" s="29"/>
      <c r="C107" s="152" t="s">
        <v>153</v>
      </c>
      <c r="D107" s="152" t="s">
        <v>127</v>
      </c>
      <c r="E107" s="153" t="s">
        <v>339</v>
      </c>
      <c r="F107" s="154" t="s">
        <v>340</v>
      </c>
      <c r="G107" s="155" t="s">
        <v>225</v>
      </c>
      <c r="H107" s="156">
        <v>143</v>
      </c>
      <c r="I107" s="157"/>
      <c r="J107" s="157">
        <f>ROUND(I107*H107,2)</f>
        <v>0</v>
      </c>
      <c r="K107" s="154" t="s">
        <v>1</v>
      </c>
      <c r="L107" s="33"/>
      <c r="M107" s="55" t="s">
        <v>1</v>
      </c>
      <c r="N107" s="158" t="s">
        <v>35</v>
      </c>
      <c r="O107" s="159">
        <v>0</v>
      </c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5" t="s">
        <v>132</v>
      </c>
      <c r="AT107" s="15" t="s">
        <v>127</v>
      </c>
      <c r="AU107" s="15" t="s">
        <v>71</v>
      </c>
      <c r="AY107" s="15" t="s">
        <v>126</v>
      </c>
      <c r="BE107" s="161">
        <f>IF(N107="základní",J107,0)</f>
        <v>0</v>
      </c>
      <c r="BF107" s="161">
        <f>IF(N107="snížená",J107,0)</f>
        <v>0</v>
      </c>
      <c r="BG107" s="161">
        <f>IF(N107="zákl. přenesená",J107,0)</f>
        <v>0</v>
      </c>
      <c r="BH107" s="161">
        <f>IF(N107="sníž. přenesená",J107,0)</f>
        <v>0</v>
      </c>
      <c r="BI107" s="161">
        <f>IF(N107="nulová",J107,0)</f>
        <v>0</v>
      </c>
      <c r="BJ107" s="15" t="s">
        <v>71</v>
      </c>
      <c r="BK107" s="161">
        <f>ROUND(I107*H107,2)</f>
        <v>0</v>
      </c>
      <c r="BL107" s="15" t="s">
        <v>132</v>
      </c>
      <c r="BM107" s="15" t="s">
        <v>177</v>
      </c>
    </row>
    <row r="108" spans="2:63" s="10" customFormat="1" ht="25.95" customHeight="1">
      <c r="B108" s="139"/>
      <c r="C108" s="140"/>
      <c r="D108" s="141" t="s">
        <v>63</v>
      </c>
      <c r="E108" s="142" t="s">
        <v>544</v>
      </c>
      <c r="F108" s="142" t="s">
        <v>545</v>
      </c>
      <c r="G108" s="140"/>
      <c r="H108" s="140"/>
      <c r="I108" s="140"/>
      <c r="J108" s="143">
        <f>BK108</f>
        <v>0</v>
      </c>
      <c r="K108" s="140"/>
      <c r="L108" s="144"/>
      <c r="M108" s="145"/>
      <c r="N108" s="146"/>
      <c r="O108" s="146"/>
      <c r="P108" s="147">
        <f>SUM(P109:P113)</f>
        <v>0</v>
      </c>
      <c r="Q108" s="146"/>
      <c r="R108" s="147">
        <f>SUM(R109:R113)</f>
        <v>0</v>
      </c>
      <c r="S108" s="146"/>
      <c r="T108" s="148">
        <f>SUM(T109:T113)</f>
        <v>0</v>
      </c>
      <c r="AR108" s="149" t="s">
        <v>73</v>
      </c>
      <c r="AT108" s="150" t="s">
        <v>63</v>
      </c>
      <c r="AU108" s="150" t="s">
        <v>64</v>
      </c>
      <c r="AY108" s="149" t="s">
        <v>126</v>
      </c>
      <c r="BK108" s="151">
        <f>SUM(BK109:BK113)</f>
        <v>0</v>
      </c>
    </row>
    <row r="109" spans="2:65" s="1" customFormat="1" ht="16.5" customHeight="1">
      <c r="B109" s="29"/>
      <c r="C109" s="152" t="s">
        <v>174</v>
      </c>
      <c r="D109" s="152" t="s">
        <v>127</v>
      </c>
      <c r="E109" s="153" t="s">
        <v>546</v>
      </c>
      <c r="F109" s="154" t="s">
        <v>547</v>
      </c>
      <c r="G109" s="155" t="s">
        <v>225</v>
      </c>
      <c r="H109" s="156">
        <v>96</v>
      </c>
      <c r="I109" s="157"/>
      <c r="J109" s="157">
        <f>ROUND(I109*H109,2)</f>
        <v>0</v>
      </c>
      <c r="K109" s="154" t="s">
        <v>1</v>
      </c>
      <c r="L109" s="33"/>
      <c r="M109" s="55" t="s">
        <v>1</v>
      </c>
      <c r="N109" s="158" t="s">
        <v>35</v>
      </c>
      <c r="O109" s="159">
        <v>0</v>
      </c>
      <c r="P109" s="159">
        <f>O109*H109</f>
        <v>0</v>
      </c>
      <c r="Q109" s="159">
        <v>0</v>
      </c>
      <c r="R109" s="159">
        <f>Q109*H109</f>
        <v>0</v>
      </c>
      <c r="S109" s="159">
        <v>0</v>
      </c>
      <c r="T109" s="160">
        <f>S109*H109</f>
        <v>0</v>
      </c>
      <c r="AR109" s="15" t="s">
        <v>177</v>
      </c>
      <c r="AT109" s="15" t="s">
        <v>127</v>
      </c>
      <c r="AU109" s="15" t="s">
        <v>71</v>
      </c>
      <c r="AY109" s="15" t="s">
        <v>126</v>
      </c>
      <c r="BE109" s="161">
        <f>IF(N109="základní",J109,0)</f>
        <v>0</v>
      </c>
      <c r="BF109" s="161">
        <f>IF(N109="snížená",J109,0)</f>
        <v>0</v>
      </c>
      <c r="BG109" s="161">
        <f>IF(N109="zákl. přenesená",J109,0)</f>
        <v>0</v>
      </c>
      <c r="BH109" s="161">
        <f>IF(N109="sníž. přenesená",J109,0)</f>
        <v>0</v>
      </c>
      <c r="BI109" s="161">
        <f>IF(N109="nulová",J109,0)</f>
        <v>0</v>
      </c>
      <c r="BJ109" s="15" t="s">
        <v>71</v>
      </c>
      <c r="BK109" s="161">
        <f>ROUND(I109*H109,2)</f>
        <v>0</v>
      </c>
      <c r="BL109" s="15" t="s">
        <v>177</v>
      </c>
      <c r="BM109" s="15" t="s">
        <v>181</v>
      </c>
    </row>
    <row r="110" spans="2:65" s="1" customFormat="1" ht="16.5" customHeight="1">
      <c r="B110" s="29"/>
      <c r="C110" s="183" t="s">
        <v>157</v>
      </c>
      <c r="D110" s="183" t="s">
        <v>199</v>
      </c>
      <c r="E110" s="184" t="s">
        <v>549</v>
      </c>
      <c r="F110" s="185" t="s">
        <v>550</v>
      </c>
      <c r="G110" s="186" t="s">
        <v>225</v>
      </c>
      <c r="H110" s="187">
        <v>60</v>
      </c>
      <c r="I110" s="188"/>
      <c r="J110" s="188">
        <f>ROUND(I110*H110,2)</f>
        <v>0</v>
      </c>
      <c r="K110" s="185" t="s">
        <v>131</v>
      </c>
      <c r="L110" s="189"/>
      <c r="M110" s="190" t="s">
        <v>1</v>
      </c>
      <c r="N110" s="191" t="s">
        <v>35</v>
      </c>
      <c r="O110" s="159">
        <v>0</v>
      </c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5" t="s">
        <v>270</v>
      </c>
      <c r="AT110" s="15" t="s">
        <v>199</v>
      </c>
      <c r="AU110" s="15" t="s">
        <v>71</v>
      </c>
      <c r="AY110" s="15" t="s">
        <v>126</v>
      </c>
      <c r="BE110" s="161">
        <f>IF(N110="základní",J110,0)</f>
        <v>0</v>
      </c>
      <c r="BF110" s="161">
        <f>IF(N110="snížená",J110,0)</f>
        <v>0</v>
      </c>
      <c r="BG110" s="161">
        <f>IF(N110="zákl. přenesená",J110,0)</f>
        <v>0</v>
      </c>
      <c r="BH110" s="161">
        <f>IF(N110="sníž. přenesená",J110,0)</f>
        <v>0</v>
      </c>
      <c r="BI110" s="161">
        <f>IF(N110="nulová",J110,0)</f>
        <v>0</v>
      </c>
      <c r="BJ110" s="15" t="s">
        <v>71</v>
      </c>
      <c r="BK110" s="161">
        <f>ROUND(I110*H110,2)</f>
        <v>0</v>
      </c>
      <c r="BL110" s="15" t="s">
        <v>177</v>
      </c>
      <c r="BM110" s="15" t="s">
        <v>186</v>
      </c>
    </row>
    <row r="111" spans="2:65" s="1" customFormat="1" ht="16.5" customHeight="1">
      <c r="B111" s="29"/>
      <c r="C111" s="183" t="s">
        <v>182</v>
      </c>
      <c r="D111" s="183" t="s">
        <v>199</v>
      </c>
      <c r="E111" s="184" t="s">
        <v>628</v>
      </c>
      <c r="F111" s="185" t="s">
        <v>629</v>
      </c>
      <c r="G111" s="186" t="s">
        <v>225</v>
      </c>
      <c r="H111" s="187">
        <v>36</v>
      </c>
      <c r="I111" s="188"/>
      <c r="J111" s="188">
        <f>ROUND(I111*H111,2)</f>
        <v>0</v>
      </c>
      <c r="K111" s="185" t="s">
        <v>1</v>
      </c>
      <c r="L111" s="189"/>
      <c r="M111" s="190" t="s">
        <v>1</v>
      </c>
      <c r="N111" s="191" t="s">
        <v>35</v>
      </c>
      <c r="O111" s="159">
        <v>0</v>
      </c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5" t="s">
        <v>270</v>
      </c>
      <c r="AT111" s="15" t="s">
        <v>199</v>
      </c>
      <c r="AU111" s="15" t="s">
        <v>71</v>
      </c>
      <c r="AY111" s="15" t="s">
        <v>126</v>
      </c>
      <c r="BE111" s="161">
        <f>IF(N111="základní",J111,0)</f>
        <v>0</v>
      </c>
      <c r="BF111" s="161">
        <f>IF(N111="snížená",J111,0)</f>
        <v>0</v>
      </c>
      <c r="BG111" s="161">
        <f>IF(N111="zákl. přenesená",J111,0)</f>
        <v>0</v>
      </c>
      <c r="BH111" s="161">
        <f>IF(N111="sníž. přenesená",J111,0)</f>
        <v>0</v>
      </c>
      <c r="BI111" s="161">
        <f>IF(N111="nulová",J111,0)</f>
        <v>0</v>
      </c>
      <c r="BJ111" s="15" t="s">
        <v>71</v>
      </c>
      <c r="BK111" s="161">
        <f>ROUND(I111*H111,2)</f>
        <v>0</v>
      </c>
      <c r="BL111" s="15" t="s">
        <v>177</v>
      </c>
      <c r="BM111" s="15" t="s">
        <v>190</v>
      </c>
    </row>
    <row r="112" spans="2:65" s="1" customFormat="1" ht="16.5" customHeight="1">
      <c r="B112" s="29"/>
      <c r="C112" s="152" t="s">
        <v>162</v>
      </c>
      <c r="D112" s="152" t="s">
        <v>127</v>
      </c>
      <c r="E112" s="153" t="s">
        <v>553</v>
      </c>
      <c r="F112" s="154" t="s">
        <v>554</v>
      </c>
      <c r="G112" s="155" t="s">
        <v>225</v>
      </c>
      <c r="H112" s="156">
        <v>60</v>
      </c>
      <c r="I112" s="157"/>
      <c r="J112" s="157">
        <f>ROUND(I112*H112,2)</f>
        <v>0</v>
      </c>
      <c r="K112" s="154" t="s">
        <v>1</v>
      </c>
      <c r="L112" s="33"/>
      <c r="M112" s="55" t="s">
        <v>1</v>
      </c>
      <c r="N112" s="158" t="s">
        <v>35</v>
      </c>
      <c r="O112" s="159">
        <v>0</v>
      </c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5" t="s">
        <v>177</v>
      </c>
      <c r="AT112" s="15" t="s">
        <v>127</v>
      </c>
      <c r="AU112" s="15" t="s">
        <v>71</v>
      </c>
      <c r="AY112" s="15" t="s">
        <v>126</v>
      </c>
      <c r="BE112" s="161">
        <f>IF(N112="základní",J112,0)</f>
        <v>0</v>
      </c>
      <c r="BF112" s="161">
        <f>IF(N112="snížená",J112,0)</f>
        <v>0</v>
      </c>
      <c r="BG112" s="161">
        <f>IF(N112="zákl. přenesená",J112,0)</f>
        <v>0</v>
      </c>
      <c r="BH112" s="161">
        <f>IF(N112="sníž. přenesená",J112,0)</f>
        <v>0</v>
      </c>
      <c r="BI112" s="161">
        <f>IF(N112="nulová",J112,0)</f>
        <v>0</v>
      </c>
      <c r="BJ112" s="15" t="s">
        <v>71</v>
      </c>
      <c r="BK112" s="161">
        <f>ROUND(I112*H112,2)</f>
        <v>0</v>
      </c>
      <c r="BL112" s="15" t="s">
        <v>177</v>
      </c>
      <c r="BM112" s="15" t="s">
        <v>195</v>
      </c>
    </row>
    <row r="113" spans="2:65" s="1" customFormat="1" ht="16.5" customHeight="1">
      <c r="B113" s="29"/>
      <c r="C113" s="183" t="s">
        <v>192</v>
      </c>
      <c r="D113" s="183" t="s">
        <v>199</v>
      </c>
      <c r="E113" s="184" t="s">
        <v>630</v>
      </c>
      <c r="F113" s="185" t="s">
        <v>631</v>
      </c>
      <c r="G113" s="186" t="s">
        <v>225</v>
      </c>
      <c r="H113" s="187">
        <v>60</v>
      </c>
      <c r="I113" s="188"/>
      <c r="J113" s="188">
        <f>ROUND(I113*H113,2)</f>
        <v>0</v>
      </c>
      <c r="K113" s="185" t="s">
        <v>1</v>
      </c>
      <c r="L113" s="189"/>
      <c r="M113" s="190" t="s">
        <v>1</v>
      </c>
      <c r="N113" s="191" t="s">
        <v>35</v>
      </c>
      <c r="O113" s="159">
        <v>0</v>
      </c>
      <c r="P113" s="159">
        <f>O113*H113</f>
        <v>0</v>
      </c>
      <c r="Q113" s="159">
        <v>0</v>
      </c>
      <c r="R113" s="159">
        <f>Q113*H113</f>
        <v>0</v>
      </c>
      <c r="S113" s="159">
        <v>0</v>
      </c>
      <c r="T113" s="160">
        <f>S113*H113</f>
        <v>0</v>
      </c>
      <c r="AR113" s="15" t="s">
        <v>270</v>
      </c>
      <c r="AT113" s="15" t="s">
        <v>199</v>
      </c>
      <c r="AU113" s="15" t="s">
        <v>71</v>
      </c>
      <c r="AY113" s="15" t="s">
        <v>126</v>
      </c>
      <c r="BE113" s="161">
        <f>IF(N113="základní",J113,0)</f>
        <v>0</v>
      </c>
      <c r="BF113" s="161">
        <f>IF(N113="snížená",J113,0)</f>
        <v>0</v>
      </c>
      <c r="BG113" s="161">
        <f>IF(N113="zákl. přenesená",J113,0)</f>
        <v>0</v>
      </c>
      <c r="BH113" s="161">
        <f>IF(N113="sníž. přenesená",J113,0)</f>
        <v>0</v>
      </c>
      <c r="BI113" s="161">
        <f>IF(N113="nulová",J113,0)</f>
        <v>0</v>
      </c>
      <c r="BJ113" s="15" t="s">
        <v>71</v>
      </c>
      <c r="BK113" s="161">
        <f>ROUND(I113*H113,2)</f>
        <v>0</v>
      </c>
      <c r="BL113" s="15" t="s">
        <v>177</v>
      </c>
      <c r="BM113" s="15" t="s">
        <v>202</v>
      </c>
    </row>
    <row r="114" spans="2:63" s="10" customFormat="1" ht="25.95" customHeight="1">
      <c r="B114" s="139"/>
      <c r="C114" s="140"/>
      <c r="D114" s="141" t="s">
        <v>63</v>
      </c>
      <c r="E114" s="142" t="s">
        <v>557</v>
      </c>
      <c r="F114" s="142" t="s">
        <v>558</v>
      </c>
      <c r="G114" s="140"/>
      <c r="H114" s="140"/>
      <c r="I114" s="140"/>
      <c r="J114" s="143">
        <f>BK114</f>
        <v>0</v>
      </c>
      <c r="K114" s="140"/>
      <c r="L114" s="144"/>
      <c r="M114" s="145"/>
      <c r="N114" s="146"/>
      <c r="O114" s="146"/>
      <c r="P114" s="147">
        <f>SUM(P115:P120)</f>
        <v>0</v>
      </c>
      <c r="Q114" s="146"/>
      <c r="R114" s="147">
        <f>SUM(R115:R120)</f>
        <v>0</v>
      </c>
      <c r="S114" s="146"/>
      <c r="T114" s="148">
        <f>SUM(T115:T120)</f>
        <v>0</v>
      </c>
      <c r="AR114" s="149" t="s">
        <v>73</v>
      </c>
      <c r="AT114" s="150" t="s">
        <v>63</v>
      </c>
      <c r="AU114" s="150" t="s">
        <v>64</v>
      </c>
      <c r="AY114" s="149" t="s">
        <v>126</v>
      </c>
      <c r="BK114" s="151">
        <f>SUM(BK115:BK120)</f>
        <v>0</v>
      </c>
    </row>
    <row r="115" spans="2:65" s="1" customFormat="1" ht="16.5" customHeight="1">
      <c r="B115" s="29"/>
      <c r="C115" s="152" t="s">
        <v>171</v>
      </c>
      <c r="D115" s="152" t="s">
        <v>127</v>
      </c>
      <c r="E115" s="153" t="s">
        <v>632</v>
      </c>
      <c r="F115" s="154" t="s">
        <v>633</v>
      </c>
      <c r="G115" s="155" t="s">
        <v>225</v>
      </c>
      <c r="H115" s="156">
        <v>30</v>
      </c>
      <c r="I115" s="157"/>
      <c r="J115" s="157">
        <f aca="true" t="shared" si="9" ref="J115:J120">ROUND(I115*H115,2)</f>
        <v>0</v>
      </c>
      <c r="K115" s="154" t="s">
        <v>1</v>
      </c>
      <c r="L115" s="33"/>
      <c r="M115" s="55" t="s">
        <v>1</v>
      </c>
      <c r="N115" s="158" t="s">
        <v>35</v>
      </c>
      <c r="O115" s="159">
        <v>0</v>
      </c>
      <c r="P115" s="159">
        <f aca="true" t="shared" si="10" ref="P115:P120">O115*H115</f>
        <v>0</v>
      </c>
      <c r="Q115" s="159">
        <v>0</v>
      </c>
      <c r="R115" s="159">
        <f aca="true" t="shared" si="11" ref="R115:R120">Q115*H115</f>
        <v>0</v>
      </c>
      <c r="S115" s="159">
        <v>0</v>
      </c>
      <c r="T115" s="160">
        <f aca="true" t="shared" si="12" ref="T115:T120">S115*H115</f>
        <v>0</v>
      </c>
      <c r="AR115" s="15" t="s">
        <v>177</v>
      </c>
      <c r="AT115" s="15" t="s">
        <v>127</v>
      </c>
      <c r="AU115" s="15" t="s">
        <v>71</v>
      </c>
      <c r="AY115" s="15" t="s">
        <v>126</v>
      </c>
      <c r="BE115" s="161">
        <f aca="true" t="shared" si="13" ref="BE115:BE120">IF(N115="základní",J115,0)</f>
        <v>0</v>
      </c>
      <c r="BF115" s="161">
        <f aca="true" t="shared" si="14" ref="BF115:BF120">IF(N115="snížená",J115,0)</f>
        <v>0</v>
      </c>
      <c r="BG115" s="161">
        <f aca="true" t="shared" si="15" ref="BG115:BG120">IF(N115="zákl. přenesená",J115,0)</f>
        <v>0</v>
      </c>
      <c r="BH115" s="161">
        <f aca="true" t="shared" si="16" ref="BH115:BH120">IF(N115="sníž. přenesená",J115,0)</f>
        <v>0</v>
      </c>
      <c r="BI115" s="161">
        <f aca="true" t="shared" si="17" ref="BI115:BI120">IF(N115="nulová",J115,0)</f>
        <v>0</v>
      </c>
      <c r="BJ115" s="15" t="s">
        <v>71</v>
      </c>
      <c r="BK115" s="161">
        <f aca="true" t="shared" si="18" ref="BK115:BK120">ROUND(I115*H115,2)</f>
        <v>0</v>
      </c>
      <c r="BL115" s="15" t="s">
        <v>177</v>
      </c>
      <c r="BM115" s="15" t="s">
        <v>206</v>
      </c>
    </row>
    <row r="116" spans="2:65" s="1" customFormat="1" ht="16.5" customHeight="1">
      <c r="B116" s="29"/>
      <c r="C116" s="152" t="s">
        <v>8</v>
      </c>
      <c r="D116" s="152" t="s">
        <v>127</v>
      </c>
      <c r="E116" s="153" t="s">
        <v>559</v>
      </c>
      <c r="F116" s="154" t="s">
        <v>634</v>
      </c>
      <c r="G116" s="155" t="s">
        <v>225</v>
      </c>
      <c r="H116" s="156">
        <v>54</v>
      </c>
      <c r="I116" s="157"/>
      <c r="J116" s="157">
        <f t="shared" si="9"/>
        <v>0</v>
      </c>
      <c r="K116" s="154" t="s">
        <v>131</v>
      </c>
      <c r="L116" s="33"/>
      <c r="M116" s="55" t="s">
        <v>1</v>
      </c>
      <c r="N116" s="158" t="s">
        <v>35</v>
      </c>
      <c r="O116" s="159">
        <v>0</v>
      </c>
      <c r="P116" s="159">
        <f t="shared" si="10"/>
        <v>0</v>
      </c>
      <c r="Q116" s="159">
        <v>0</v>
      </c>
      <c r="R116" s="159">
        <f t="shared" si="11"/>
        <v>0</v>
      </c>
      <c r="S116" s="159">
        <v>0</v>
      </c>
      <c r="T116" s="160">
        <f t="shared" si="12"/>
        <v>0</v>
      </c>
      <c r="AR116" s="15" t="s">
        <v>177</v>
      </c>
      <c r="AT116" s="15" t="s">
        <v>127</v>
      </c>
      <c r="AU116" s="15" t="s">
        <v>71</v>
      </c>
      <c r="AY116" s="15" t="s">
        <v>126</v>
      </c>
      <c r="BE116" s="161">
        <f t="shared" si="13"/>
        <v>0</v>
      </c>
      <c r="BF116" s="161">
        <f t="shared" si="14"/>
        <v>0</v>
      </c>
      <c r="BG116" s="161">
        <f t="shared" si="15"/>
        <v>0</v>
      </c>
      <c r="BH116" s="161">
        <f t="shared" si="16"/>
        <v>0</v>
      </c>
      <c r="BI116" s="161">
        <f t="shared" si="17"/>
        <v>0</v>
      </c>
      <c r="BJ116" s="15" t="s">
        <v>71</v>
      </c>
      <c r="BK116" s="161">
        <f t="shared" si="18"/>
        <v>0</v>
      </c>
      <c r="BL116" s="15" t="s">
        <v>177</v>
      </c>
      <c r="BM116" s="15" t="s">
        <v>210</v>
      </c>
    </row>
    <row r="117" spans="2:65" s="1" customFormat="1" ht="16.5" customHeight="1">
      <c r="B117" s="29"/>
      <c r="C117" s="152" t="s">
        <v>177</v>
      </c>
      <c r="D117" s="152" t="s">
        <v>127</v>
      </c>
      <c r="E117" s="153" t="s">
        <v>635</v>
      </c>
      <c r="F117" s="154" t="s">
        <v>636</v>
      </c>
      <c r="G117" s="155" t="s">
        <v>225</v>
      </c>
      <c r="H117" s="156">
        <v>54</v>
      </c>
      <c r="I117" s="157"/>
      <c r="J117" s="157">
        <f t="shared" si="9"/>
        <v>0</v>
      </c>
      <c r="K117" s="154" t="s">
        <v>131</v>
      </c>
      <c r="L117" s="33"/>
      <c r="M117" s="55" t="s">
        <v>1</v>
      </c>
      <c r="N117" s="158" t="s">
        <v>35</v>
      </c>
      <c r="O117" s="159">
        <v>0</v>
      </c>
      <c r="P117" s="159">
        <f t="shared" si="10"/>
        <v>0</v>
      </c>
      <c r="Q117" s="159">
        <v>0</v>
      </c>
      <c r="R117" s="159">
        <f t="shared" si="11"/>
        <v>0</v>
      </c>
      <c r="S117" s="159">
        <v>0</v>
      </c>
      <c r="T117" s="160">
        <f t="shared" si="12"/>
        <v>0</v>
      </c>
      <c r="AR117" s="15" t="s">
        <v>177</v>
      </c>
      <c r="AT117" s="15" t="s">
        <v>127</v>
      </c>
      <c r="AU117" s="15" t="s">
        <v>71</v>
      </c>
      <c r="AY117" s="15" t="s">
        <v>126</v>
      </c>
      <c r="BE117" s="161">
        <f t="shared" si="13"/>
        <v>0</v>
      </c>
      <c r="BF117" s="161">
        <f t="shared" si="14"/>
        <v>0</v>
      </c>
      <c r="BG117" s="161">
        <f t="shared" si="15"/>
        <v>0</v>
      </c>
      <c r="BH117" s="161">
        <f t="shared" si="16"/>
        <v>0</v>
      </c>
      <c r="BI117" s="161">
        <f t="shared" si="17"/>
        <v>0</v>
      </c>
      <c r="BJ117" s="15" t="s">
        <v>71</v>
      </c>
      <c r="BK117" s="161">
        <f t="shared" si="18"/>
        <v>0</v>
      </c>
      <c r="BL117" s="15" t="s">
        <v>177</v>
      </c>
      <c r="BM117" s="15" t="s">
        <v>270</v>
      </c>
    </row>
    <row r="118" spans="2:65" s="1" customFormat="1" ht="16.5" customHeight="1">
      <c r="B118" s="29"/>
      <c r="C118" s="152" t="s">
        <v>211</v>
      </c>
      <c r="D118" s="152" t="s">
        <v>127</v>
      </c>
      <c r="E118" s="153" t="s">
        <v>565</v>
      </c>
      <c r="F118" s="154" t="s">
        <v>566</v>
      </c>
      <c r="G118" s="155" t="s">
        <v>225</v>
      </c>
      <c r="H118" s="156">
        <v>20</v>
      </c>
      <c r="I118" s="157"/>
      <c r="J118" s="157">
        <f t="shared" si="9"/>
        <v>0</v>
      </c>
      <c r="K118" s="154" t="s">
        <v>131</v>
      </c>
      <c r="L118" s="33"/>
      <c r="M118" s="55" t="s">
        <v>1</v>
      </c>
      <c r="N118" s="158" t="s">
        <v>35</v>
      </c>
      <c r="O118" s="159">
        <v>0</v>
      </c>
      <c r="P118" s="159">
        <f t="shared" si="10"/>
        <v>0</v>
      </c>
      <c r="Q118" s="159">
        <v>0</v>
      </c>
      <c r="R118" s="159">
        <f t="shared" si="11"/>
        <v>0</v>
      </c>
      <c r="S118" s="159">
        <v>0</v>
      </c>
      <c r="T118" s="160">
        <f t="shared" si="12"/>
        <v>0</v>
      </c>
      <c r="AR118" s="15" t="s">
        <v>177</v>
      </c>
      <c r="AT118" s="15" t="s">
        <v>127</v>
      </c>
      <c r="AU118" s="15" t="s">
        <v>71</v>
      </c>
      <c r="AY118" s="15" t="s">
        <v>126</v>
      </c>
      <c r="BE118" s="161">
        <f t="shared" si="13"/>
        <v>0</v>
      </c>
      <c r="BF118" s="161">
        <f t="shared" si="14"/>
        <v>0</v>
      </c>
      <c r="BG118" s="161">
        <f t="shared" si="15"/>
        <v>0</v>
      </c>
      <c r="BH118" s="161">
        <f t="shared" si="16"/>
        <v>0</v>
      </c>
      <c r="BI118" s="161">
        <f t="shared" si="17"/>
        <v>0</v>
      </c>
      <c r="BJ118" s="15" t="s">
        <v>71</v>
      </c>
      <c r="BK118" s="161">
        <f t="shared" si="18"/>
        <v>0</v>
      </c>
      <c r="BL118" s="15" t="s">
        <v>177</v>
      </c>
      <c r="BM118" s="15" t="s">
        <v>215</v>
      </c>
    </row>
    <row r="119" spans="2:65" s="1" customFormat="1" ht="16.5" customHeight="1">
      <c r="B119" s="29"/>
      <c r="C119" s="183" t="s">
        <v>181</v>
      </c>
      <c r="D119" s="183" t="s">
        <v>199</v>
      </c>
      <c r="E119" s="184" t="s">
        <v>567</v>
      </c>
      <c r="F119" s="185" t="s">
        <v>568</v>
      </c>
      <c r="G119" s="186" t="s">
        <v>225</v>
      </c>
      <c r="H119" s="187">
        <v>20</v>
      </c>
      <c r="I119" s="188"/>
      <c r="J119" s="188">
        <f t="shared" si="9"/>
        <v>0</v>
      </c>
      <c r="K119" s="185" t="s">
        <v>131</v>
      </c>
      <c r="L119" s="189"/>
      <c r="M119" s="190" t="s">
        <v>1</v>
      </c>
      <c r="N119" s="191" t="s">
        <v>35</v>
      </c>
      <c r="O119" s="159">
        <v>0</v>
      </c>
      <c r="P119" s="159">
        <f t="shared" si="10"/>
        <v>0</v>
      </c>
      <c r="Q119" s="159">
        <v>0</v>
      </c>
      <c r="R119" s="159">
        <f t="shared" si="11"/>
        <v>0</v>
      </c>
      <c r="S119" s="159">
        <v>0</v>
      </c>
      <c r="T119" s="160">
        <f t="shared" si="12"/>
        <v>0</v>
      </c>
      <c r="AR119" s="15" t="s">
        <v>270</v>
      </c>
      <c r="AT119" s="15" t="s">
        <v>199</v>
      </c>
      <c r="AU119" s="15" t="s">
        <v>71</v>
      </c>
      <c r="AY119" s="15" t="s">
        <v>126</v>
      </c>
      <c r="BE119" s="161">
        <f t="shared" si="13"/>
        <v>0</v>
      </c>
      <c r="BF119" s="161">
        <f t="shared" si="14"/>
        <v>0</v>
      </c>
      <c r="BG119" s="161">
        <f t="shared" si="15"/>
        <v>0</v>
      </c>
      <c r="BH119" s="161">
        <f t="shared" si="16"/>
        <v>0</v>
      </c>
      <c r="BI119" s="161">
        <f t="shared" si="17"/>
        <v>0</v>
      </c>
      <c r="BJ119" s="15" t="s">
        <v>71</v>
      </c>
      <c r="BK119" s="161">
        <f t="shared" si="18"/>
        <v>0</v>
      </c>
      <c r="BL119" s="15" t="s">
        <v>177</v>
      </c>
      <c r="BM119" s="15" t="s">
        <v>233</v>
      </c>
    </row>
    <row r="120" spans="2:65" s="1" customFormat="1" ht="16.5" customHeight="1">
      <c r="B120" s="29"/>
      <c r="C120" s="152" t="s">
        <v>219</v>
      </c>
      <c r="D120" s="152" t="s">
        <v>127</v>
      </c>
      <c r="E120" s="153" t="s">
        <v>569</v>
      </c>
      <c r="F120" s="154" t="s">
        <v>570</v>
      </c>
      <c r="G120" s="155" t="s">
        <v>571</v>
      </c>
      <c r="H120" s="156">
        <v>5</v>
      </c>
      <c r="I120" s="157"/>
      <c r="J120" s="157">
        <f t="shared" si="9"/>
        <v>0</v>
      </c>
      <c r="K120" s="154" t="s">
        <v>539</v>
      </c>
      <c r="L120" s="33"/>
      <c r="M120" s="55" t="s">
        <v>1</v>
      </c>
      <c r="N120" s="158" t="s">
        <v>35</v>
      </c>
      <c r="O120" s="159">
        <v>0</v>
      </c>
      <c r="P120" s="159">
        <f t="shared" si="10"/>
        <v>0</v>
      </c>
      <c r="Q120" s="159">
        <v>0</v>
      </c>
      <c r="R120" s="159">
        <f t="shared" si="11"/>
        <v>0</v>
      </c>
      <c r="S120" s="159">
        <v>0</v>
      </c>
      <c r="T120" s="160">
        <f t="shared" si="12"/>
        <v>0</v>
      </c>
      <c r="AR120" s="15" t="s">
        <v>177</v>
      </c>
      <c r="AT120" s="15" t="s">
        <v>127</v>
      </c>
      <c r="AU120" s="15" t="s">
        <v>71</v>
      </c>
      <c r="AY120" s="15" t="s">
        <v>126</v>
      </c>
      <c r="BE120" s="161">
        <f t="shared" si="13"/>
        <v>0</v>
      </c>
      <c r="BF120" s="161">
        <f t="shared" si="14"/>
        <v>0</v>
      </c>
      <c r="BG120" s="161">
        <f t="shared" si="15"/>
        <v>0</v>
      </c>
      <c r="BH120" s="161">
        <f t="shared" si="16"/>
        <v>0</v>
      </c>
      <c r="BI120" s="161">
        <f t="shared" si="17"/>
        <v>0</v>
      </c>
      <c r="BJ120" s="15" t="s">
        <v>71</v>
      </c>
      <c r="BK120" s="161">
        <f t="shared" si="18"/>
        <v>0</v>
      </c>
      <c r="BL120" s="15" t="s">
        <v>177</v>
      </c>
      <c r="BM120" s="15" t="s">
        <v>238</v>
      </c>
    </row>
    <row r="121" spans="2:63" s="10" customFormat="1" ht="25.95" customHeight="1">
      <c r="B121" s="139"/>
      <c r="C121" s="140"/>
      <c r="D121" s="141" t="s">
        <v>63</v>
      </c>
      <c r="E121" s="142" t="s">
        <v>588</v>
      </c>
      <c r="F121" s="142" t="s">
        <v>589</v>
      </c>
      <c r="G121" s="140"/>
      <c r="H121" s="140"/>
      <c r="I121" s="140"/>
      <c r="J121" s="143">
        <f>BK121</f>
        <v>0</v>
      </c>
      <c r="K121" s="140"/>
      <c r="L121" s="144"/>
      <c r="M121" s="145"/>
      <c r="N121" s="146"/>
      <c r="O121" s="146"/>
      <c r="P121" s="147">
        <f>P122+SUM(P123:P126)+P129+P132</f>
        <v>0</v>
      </c>
      <c r="Q121" s="146"/>
      <c r="R121" s="147">
        <f>R122+SUM(R123:R126)+R129+R132</f>
        <v>0</v>
      </c>
      <c r="S121" s="146"/>
      <c r="T121" s="148">
        <f>T122+SUM(T123:T126)+T129+T132</f>
        <v>0</v>
      </c>
      <c r="AR121" s="149" t="s">
        <v>73</v>
      </c>
      <c r="AT121" s="150" t="s">
        <v>63</v>
      </c>
      <c r="AU121" s="150" t="s">
        <v>64</v>
      </c>
      <c r="AY121" s="149" t="s">
        <v>126</v>
      </c>
      <c r="BK121" s="151">
        <f>BK122+SUM(BK123:BK126)+BK129+BK132</f>
        <v>0</v>
      </c>
    </row>
    <row r="122" spans="2:65" s="1" customFormat="1" ht="16.5" customHeight="1">
      <c r="B122" s="29"/>
      <c r="C122" s="152" t="s">
        <v>186</v>
      </c>
      <c r="D122" s="152" t="s">
        <v>127</v>
      </c>
      <c r="E122" s="153" t="s">
        <v>590</v>
      </c>
      <c r="F122" s="154" t="s">
        <v>591</v>
      </c>
      <c r="G122" s="155" t="s">
        <v>225</v>
      </c>
      <c r="H122" s="156">
        <v>1</v>
      </c>
      <c r="I122" s="157"/>
      <c r="J122" s="157">
        <f>ROUND(I122*H122,2)</f>
        <v>0</v>
      </c>
      <c r="K122" s="154" t="s">
        <v>1</v>
      </c>
      <c r="L122" s="33"/>
      <c r="M122" s="55" t="s">
        <v>1</v>
      </c>
      <c r="N122" s="158" t="s">
        <v>35</v>
      </c>
      <c r="O122" s="159">
        <v>0</v>
      </c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AR122" s="15" t="s">
        <v>177</v>
      </c>
      <c r="AT122" s="15" t="s">
        <v>127</v>
      </c>
      <c r="AU122" s="15" t="s">
        <v>71</v>
      </c>
      <c r="AY122" s="15" t="s">
        <v>126</v>
      </c>
      <c r="BE122" s="161">
        <f>IF(N122="základní",J122,0)</f>
        <v>0</v>
      </c>
      <c r="BF122" s="161">
        <f>IF(N122="snížená",J122,0)</f>
        <v>0</v>
      </c>
      <c r="BG122" s="161">
        <f>IF(N122="zákl. přenesená",J122,0)</f>
        <v>0</v>
      </c>
      <c r="BH122" s="161">
        <f>IF(N122="sníž. přenesená",J122,0)</f>
        <v>0</v>
      </c>
      <c r="BI122" s="161">
        <f>IF(N122="nulová",J122,0)</f>
        <v>0</v>
      </c>
      <c r="BJ122" s="15" t="s">
        <v>71</v>
      </c>
      <c r="BK122" s="161">
        <f>ROUND(I122*H122,2)</f>
        <v>0</v>
      </c>
      <c r="BL122" s="15" t="s">
        <v>177</v>
      </c>
      <c r="BM122" s="15" t="s">
        <v>242</v>
      </c>
    </row>
    <row r="123" spans="2:65" s="1" customFormat="1" ht="16.5" customHeight="1">
      <c r="B123" s="29"/>
      <c r="C123" s="183" t="s">
        <v>7</v>
      </c>
      <c r="D123" s="183" t="s">
        <v>199</v>
      </c>
      <c r="E123" s="184" t="s">
        <v>592</v>
      </c>
      <c r="F123" s="185" t="s">
        <v>593</v>
      </c>
      <c r="G123" s="186" t="s">
        <v>225</v>
      </c>
      <c r="H123" s="187">
        <v>1</v>
      </c>
      <c r="I123" s="188"/>
      <c r="J123" s="188">
        <f>ROUND(I123*H123,2)</f>
        <v>0</v>
      </c>
      <c r="K123" s="185" t="s">
        <v>131</v>
      </c>
      <c r="L123" s="189"/>
      <c r="M123" s="190" t="s">
        <v>1</v>
      </c>
      <c r="N123" s="191" t="s">
        <v>35</v>
      </c>
      <c r="O123" s="159">
        <v>0</v>
      </c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AR123" s="15" t="s">
        <v>270</v>
      </c>
      <c r="AT123" s="15" t="s">
        <v>199</v>
      </c>
      <c r="AU123" s="15" t="s">
        <v>71</v>
      </c>
      <c r="AY123" s="15" t="s">
        <v>126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15" t="s">
        <v>71</v>
      </c>
      <c r="BK123" s="161">
        <f>ROUND(I123*H123,2)</f>
        <v>0</v>
      </c>
      <c r="BL123" s="15" t="s">
        <v>177</v>
      </c>
      <c r="BM123" s="15" t="s">
        <v>247</v>
      </c>
    </row>
    <row r="124" spans="2:65" s="1" customFormat="1" ht="16.5" customHeight="1">
      <c r="B124" s="29"/>
      <c r="C124" s="152" t="s">
        <v>190</v>
      </c>
      <c r="D124" s="152" t="s">
        <v>127</v>
      </c>
      <c r="E124" s="153" t="s">
        <v>596</v>
      </c>
      <c r="F124" s="154" t="s">
        <v>597</v>
      </c>
      <c r="G124" s="155" t="s">
        <v>225</v>
      </c>
      <c r="H124" s="156">
        <v>4</v>
      </c>
      <c r="I124" s="157"/>
      <c r="J124" s="157">
        <f>ROUND(I124*H124,2)</f>
        <v>0</v>
      </c>
      <c r="K124" s="154" t="s">
        <v>1</v>
      </c>
      <c r="L124" s="33"/>
      <c r="M124" s="55" t="s">
        <v>1</v>
      </c>
      <c r="N124" s="158" t="s">
        <v>35</v>
      </c>
      <c r="O124" s="159">
        <v>0</v>
      </c>
      <c r="P124" s="159">
        <f>O124*H124</f>
        <v>0</v>
      </c>
      <c r="Q124" s="159">
        <v>0</v>
      </c>
      <c r="R124" s="159">
        <f>Q124*H124</f>
        <v>0</v>
      </c>
      <c r="S124" s="159">
        <v>0</v>
      </c>
      <c r="T124" s="160">
        <f>S124*H124</f>
        <v>0</v>
      </c>
      <c r="AR124" s="15" t="s">
        <v>177</v>
      </c>
      <c r="AT124" s="15" t="s">
        <v>127</v>
      </c>
      <c r="AU124" s="15" t="s">
        <v>71</v>
      </c>
      <c r="AY124" s="15" t="s">
        <v>126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71</v>
      </c>
      <c r="BK124" s="161">
        <f>ROUND(I124*H124,2)</f>
        <v>0</v>
      </c>
      <c r="BL124" s="15" t="s">
        <v>177</v>
      </c>
      <c r="BM124" s="15" t="s">
        <v>252</v>
      </c>
    </row>
    <row r="125" spans="2:65" s="1" customFormat="1" ht="16.5" customHeight="1">
      <c r="B125" s="29"/>
      <c r="C125" s="183" t="s">
        <v>235</v>
      </c>
      <c r="D125" s="183" t="s">
        <v>199</v>
      </c>
      <c r="E125" s="184" t="s">
        <v>598</v>
      </c>
      <c r="F125" s="185" t="s">
        <v>599</v>
      </c>
      <c r="G125" s="186" t="s">
        <v>225</v>
      </c>
      <c r="H125" s="187">
        <v>4</v>
      </c>
      <c r="I125" s="188"/>
      <c r="J125" s="188">
        <f>ROUND(I125*H125,2)</f>
        <v>0</v>
      </c>
      <c r="K125" s="185" t="s">
        <v>131</v>
      </c>
      <c r="L125" s="189"/>
      <c r="M125" s="190" t="s">
        <v>1</v>
      </c>
      <c r="N125" s="191" t="s">
        <v>35</v>
      </c>
      <c r="O125" s="159">
        <v>0</v>
      </c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AR125" s="15" t="s">
        <v>270</v>
      </c>
      <c r="AT125" s="15" t="s">
        <v>199</v>
      </c>
      <c r="AU125" s="15" t="s">
        <v>71</v>
      </c>
      <c r="AY125" s="15" t="s">
        <v>126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15" t="s">
        <v>71</v>
      </c>
      <c r="BK125" s="161">
        <f>ROUND(I125*H125,2)</f>
        <v>0</v>
      </c>
      <c r="BL125" s="15" t="s">
        <v>177</v>
      </c>
      <c r="BM125" s="15" t="s">
        <v>258</v>
      </c>
    </row>
    <row r="126" spans="2:63" s="10" customFormat="1" ht="22.95" customHeight="1">
      <c r="B126" s="139"/>
      <c r="C126" s="140"/>
      <c r="D126" s="141" t="s">
        <v>63</v>
      </c>
      <c r="E126" s="192" t="s">
        <v>148</v>
      </c>
      <c r="F126" s="192" t="s">
        <v>249</v>
      </c>
      <c r="G126" s="140"/>
      <c r="H126" s="140"/>
      <c r="I126" s="140"/>
      <c r="J126" s="193">
        <f>BK126</f>
        <v>0</v>
      </c>
      <c r="K126" s="140"/>
      <c r="L126" s="144"/>
      <c r="M126" s="145"/>
      <c r="N126" s="146"/>
      <c r="O126" s="146"/>
      <c r="P126" s="147">
        <f>SUM(P127:P128)</f>
        <v>0</v>
      </c>
      <c r="Q126" s="146"/>
      <c r="R126" s="147">
        <f>SUM(R127:R128)</f>
        <v>0</v>
      </c>
      <c r="S126" s="146"/>
      <c r="T126" s="148">
        <f>SUM(T127:T128)</f>
        <v>0</v>
      </c>
      <c r="AR126" s="149" t="s">
        <v>71</v>
      </c>
      <c r="AT126" s="150" t="s">
        <v>63</v>
      </c>
      <c r="AU126" s="150" t="s">
        <v>71</v>
      </c>
      <c r="AY126" s="149" t="s">
        <v>126</v>
      </c>
      <c r="BK126" s="151">
        <f>SUM(BK127:BK128)</f>
        <v>0</v>
      </c>
    </row>
    <row r="127" spans="2:65" s="1" customFormat="1" ht="16.5" customHeight="1">
      <c r="B127" s="29"/>
      <c r="C127" s="152" t="s">
        <v>195</v>
      </c>
      <c r="D127" s="152" t="s">
        <v>127</v>
      </c>
      <c r="E127" s="153" t="s">
        <v>572</v>
      </c>
      <c r="F127" s="154" t="s">
        <v>573</v>
      </c>
      <c r="G127" s="155" t="s">
        <v>136</v>
      </c>
      <c r="H127" s="156">
        <v>56</v>
      </c>
      <c r="I127" s="157"/>
      <c r="J127" s="157">
        <f>ROUND(I127*H127,2)</f>
        <v>0</v>
      </c>
      <c r="K127" s="154" t="s">
        <v>131</v>
      </c>
      <c r="L127" s="33"/>
      <c r="M127" s="55" t="s">
        <v>1</v>
      </c>
      <c r="N127" s="158" t="s">
        <v>35</v>
      </c>
      <c r="O127" s="159">
        <v>0</v>
      </c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5" t="s">
        <v>132</v>
      </c>
      <c r="AT127" s="15" t="s">
        <v>127</v>
      </c>
      <c r="AU127" s="15" t="s">
        <v>73</v>
      </c>
      <c r="AY127" s="15" t="s">
        <v>126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5" t="s">
        <v>71</v>
      </c>
      <c r="BK127" s="161">
        <f>ROUND(I127*H127,2)</f>
        <v>0</v>
      </c>
      <c r="BL127" s="15" t="s">
        <v>132</v>
      </c>
      <c r="BM127" s="15" t="s">
        <v>261</v>
      </c>
    </row>
    <row r="128" spans="2:65" s="1" customFormat="1" ht="22.5" customHeight="1">
      <c r="B128" s="29"/>
      <c r="C128" s="152" t="s">
        <v>244</v>
      </c>
      <c r="D128" s="152" t="s">
        <v>127</v>
      </c>
      <c r="E128" s="153" t="s">
        <v>574</v>
      </c>
      <c r="F128" s="154" t="s">
        <v>575</v>
      </c>
      <c r="G128" s="155" t="s">
        <v>136</v>
      </c>
      <c r="H128" s="156">
        <v>16</v>
      </c>
      <c r="I128" s="157"/>
      <c r="J128" s="157">
        <f>ROUND(I128*H128,2)</f>
        <v>0</v>
      </c>
      <c r="K128" s="154" t="s">
        <v>131</v>
      </c>
      <c r="L128" s="33"/>
      <c r="M128" s="55" t="s">
        <v>1</v>
      </c>
      <c r="N128" s="158" t="s">
        <v>35</v>
      </c>
      <c r="O128" s="159">
        <v>0</v>
      </c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5" t="s">
        <v>132</v>
      </c>
      <c r="AT128" s="15" t="s">
        <v>127</v>
      </c>
      <c r="AU128" s="15" t="s">
        <v>73</v>
      </c>
      <c r="AY128" s="15" t="s">
        <v>126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71</v>
      </c>
      <c r="BK128" s="161">
        <f>ROUND(I128*H128,2)</f>
        <v>0</v>
      </c>
      <c r="BL128" s="15" t="s">
        <v>132</v>
      </c>
      <c r="BM128" s="15" t="s">
        <v>264</v>
      </c>
    </row>
    <row r="129" spans="2:63" s="10" customFormat="1" ht="22.95" customHeight="1">
      <c r="B129" s="139"/>
      <c r="C129" s="140"/>
      <c r="D129" s="141" t="s">
        <v>63</v>
      </c>
      <c r="E129" s="192" t="s">
        <v>576</v>
      </c>
      <c r="F129" s="192" t="s">
        <v>577</v>
      </c>
      <c r="G129" s="140"/>
      <c r="H129" s="140"/>
      <c r="I129" s="140"/>
      <c r="J129" s="193">
        <f>BK129</f>
        <v>0</v>
      </c>
      <c r="K129" s="140"/>
      <c r="L129" s="144"/>
      <c r="M129" s="145"/>
      <c r="N129" s="146"/>
      <c r="O129" s="146"/>
      <c r="P129" s="147">
        <f>SUM(P130:P131)</f>
        <v>0</v>
      </c>
      <c r="Q129" s="146"/>
      <c r="R129" s="147">
        <f>SUM(R130:R131)</f>
        <v>0</v>
      </c>
      <c r="S129" s="146"/>
      <c r="T129" s="148">
        <f>SUM(T130:T131)</f>
        <v>0</v>
      </c>
      <c r="AR129" s="149" t="s">
        <v>73</v>
      </c>
      <c r="AT129" s="150" t="s">
        <v>63</v>
      </c>
      <c r="AU129" s="150" t="s">
        <v>71</v>
      </c>
      <c r="AY129" s="149" t="s">
        <v>126</v>
      </c>
      <c r="BK129" s="151">
        <f>SUM(BK130:BK131)</f>
        <v>0</v>
      </c>
    </row>
    <row r="130" spans="2:65" s="1" customFormat="1" ht="16.5" customHeight="1">
      <c r="B130" s="29"/>
      <c r="C130" s="152" t="s">
        <v>202</v>
      </c>
      <c r="D130" s="152" t="s">
        <v>127</v>
      </c>
      <c r="E130" s="153" t="s">
        <v>578</v>
      </c>
      <c r="F130" s="154" t="s">
        <v>579</v>
      </c>
      <c r="G130" s="155" t="s">
        <v>136</v>
      </c>
      <c r="H130" s="156">
        <v>16</v>
      </c>
      <c r="I130" s="157"/>
      <c r="J130" s="157">
        <f>ROUND(I130*H130,2)</f>
        <v>0</v>
      </c>
      <c r="K130" s="154" t="s">
        <v>539</v>
      </c>
      <c r="L130" s="33"/>
      <c r="M130" s="55" t="s">
        <v>1</v>
      </c>
      <c r="N130" s="158" t="s">
        <v>35</v>
      </c>
      <c r="O130" s="159">
        <v>0</v>
      </c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5" t="s">
        <v>177</v>
      </c>
      <c r="AT130" s="15" t="s">
        <v>127</v>
      </c>
      <c r="AU130" s="15" t="s">
        <v>73</v>
      </c>
      <c r="AY130" s="15" t="s">
        <v>126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71</v>
      </c>
      <c r="BK130" s="161">
        <f>ROUND(I130*H130,2)</f>
        <v>0</v>
      </c>
      <c r="BL130" s="15" t="s">
        <v>177</v>
      </c>
      <c r="BM130" s="15" t="s">
        <v>266</v>
      </c>
    </row>
    <row r="131" spans="2:65" s="1" customFormat="1" ht="16.5" customHeight="1">
      <c r="B131" s="29"/>
      <c r="C131" s="152" t="s">
        <v>256</v>
      </c>
      <c r="D131" s="152" t="s">
        <v>127</v>
      </c>
      <c r="E131" s="153" t="s">
        <v>580</v>
      </c>
      <c r="F131" s="154" t="s">
        <v>581</v>
      </c>
      <c r="G131" s="155" t="s">
        <v>136</v>
      </c>
      <c r="H131" s="156">
        <v>16</v>
      </c>
      <c r="I131" s="157"/>
      <c r="J131" s="157">
        <f>ROUND(I131*H131,2)</f>
        <v>0</v>
      </c>
      <c r="K131" s="154" t="s">
        <v>539</v>
      </c>
      <c r="L131" s="33"/>
      <c r="M131" s="55" t="s">
        <v>1</v>
      </c>
      <c r="N131" s="158" t="s">
        <v>35</v>
      </c>
      <c r="O131" s="159">
        <v>0</v>
      </c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5" t="s">
        <v>177</v>
      </c>
      <c r="AT131" s="15" t="s">
        <v>127</v>
      </c>
      <c r="AU131" s="15" t="s">
        <v>73</v>
      </c>
      <c r="AY131" s="15" t="s">
        <v>126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71</v>
      </c>
      <c r="BK131" s="161">
        <f>ROUND(I131*H131,2)</f>
        <v>0</v>
      </c>
      <c r="BL131" s="15" t="s">
        <v>177</v>
      </c>
      <c r="BM131" s="15" t="s">
        <v>269</v>
      </c>
    </row>
    <row r="132" spans="2:63" s="10" customFormat="1" ht="22.95" customHeight="1">
      <c r="B132" s="139"/>
      <c r="C132" s="140"/>
      <c r="D132" s="141" t="s">
        <v>63</v>
      </c>
      <c r="E132" s="192" t="s">
        <v>582</v>
      </c>
      <c r="F132" s="192" t="s">
        <v>583</v>
      </c>
      <c r="G132" s="140"/>
      <c r="H132" s="140"/>
      <c r="I132" s="140"/>
      <c r="J132" s="193">
        <f>BK132</f>
        <v>0</v>
      </c>
      <c r="K132" s="140"/>
      <c r="L132" s="144"/>
      <c r="M132" s="145"/>
      <c r="N132" s="146"/>
      <c r="O132" s="146"/>
      <c r="P132" s="147">
        <f>SUM(P133:P135)</f>
        <v>0</v>
      </c>
      <c r="Q132" s="146"/>
      <c r="R132" s="147">
        <f>SUM(R133:R135)</f>
        <v>0</v>
      </c>
      <c r="S132" s="146"/>
      <c r="T132" s="148">
        <f>SUM(T133:T135)</f>
        <v>0</v>
      </c>
      <c r="AR132" s="149" t="s">
        <v>73</v>
      </c>
      <c r="AT132" s="150" t="s">
        <v>63</v>
      </c>
      <c r="AU132" s="150" t="s">
        <v>71</v>
      </c>
      <c r="AY132" s="149" t="s">
        <v>126</v>
      </c>
      <c r="BK132" s="151">
        <f>SUM(BK133:BK135)</f>
        <v>0</v>
      </c>
    </row>
    <row r="133" spans="2:65" s="1" customFormat="1" ht="16.5" customHeight="1">
      <c r="B133" s="29"/>
      <c r="C133" s="152" t="s">
        <v>206</v>
      </c>
      <c r="D133" s="152" t="s">
        <v>127</v>
      </c>
      <c r="E133" s="153" t="s">
        <v>584</v>
      </c>
      <c r="F133" s="154" t="s">
        <v>585</v>
      </c>
      <c r="G133" s="155" t="s">
        <v>136</v>
      </c>
      <c r="H133" s="156">
        <v>56</v>
      </c>
      <c r="I133" s="157"/>
      <c r="J133" s="157">
        <f>ROUND(I133*H133,2)</f>
        <v>0</v>
      </c>
      <c r="K133" s="154" t="s">
        <v>539</v>
      </c>
      <c r="L133" s="33"/>
      <c r="M133" s="55" t="s">
        <v>1</v>
      </c>
      <c r="N133" s="158" t="s">
        <v>35</v>
      </c>
      <c r="O133" s="159">
        <v>0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5" t="s">
        <v>177</v>
      </c>
      <c r="AT133" s="15" t="s">
        <v>127</v>
      </c>
      <c r="AU133" s="15" t="s">
        <v>73</v>
      </c>
      <c r="AY133" s="15" t="s">
        <v>126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71</v>
      </c>
      <c r="BK133" s="161">
        <f>ROUND(I133*H133,2)</f>
        <v>0</v>
      </c>
      <c r="BL133" s="15" t="s">
        <v>177</v>
      </c>
      <c r="BM133" s="15" t="s">
        <v>272</v>
      </c>
    </row>
    <row r="134" spans="2:65" s="1" customFormat="1" ht="22.5" customHeight="1">
      <c r="B134" s="29"/>
      <c r="C134" s="152" t="s">
        <v>262</v>
      </c>
      <c r="D134" s="152" t="s">
        <v>127</v>
      </c>
      <c r="E134" s="153" t="s">
        <v>586</v>
      </c>
      <c r="F134" s="154" t="s">
        <v>587</v>
      </c>
      <c r="G134" s="155" t="s">
        <v>136</v>
      </c>
      <c r="H134" s="156">
        <v>56</v>
      </c>
      <c r="I134" s="157"/>
      <c r="J134" s="157">
        <f>ROUND(I134*H134,2)</f>
        <v>0</v>
      </c>
      <c r="K134" s="154" t="s">
        <v>539</v>
      </c>
      <c r="L134" s="33"/>
      <c r="M134" s="55" t="s">
        <v>1</v>
      </c>
      <c r="N134" s="158" t="s">
        <v>35</v>
      </c>
      <c r="O134" s="159">
        <v>0</v>
      </c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5" t="s">
        <v>177</v>
      </c>
      <c r="AT134" s="15" t="s">
        <v>127</v>
      </c>
      <c r="AU134" s="15" t="s">
        <v>73</v>
      </c>
      <c r="AY134" s="15" t="s">
        <v>126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5" t="s">
        <v>71</v>
      </c>
      <c r="BK134" s="161">
        <f>ROUND(I134*H134,2)</f>
        <v>0</v>
      </c>
      <c r="BL134" s="15" t="s">
        <v>177</v>
      </c>
      <c r="BM134" s="15" t="s">
        <v>275</v>
      </c>
    </row>
    <row r="135" spans="2:47" s="1" customFormat="1" ht="19.2">
      <c r="B135" s="29"/>
      <c r="C135" s="30"/>
      <c r="D135" s="164" t="s">
        <v>259</v>
      </c>
      <c r="E135" s="30"/>
      <c r="F135" s="194" t="s">
        <v>637</v>
      </c>
      <c r="G135" s="30"/>
      <c r="H135" s="30"/>
      <c r="I135" s="30"/>
      <c r="J135" s="30"/>
      <c r="K135" s="30"/>
      <c r="L135" s="33"/>
      <c r="M135" s="195"/>
      <c r="N135" s="56"/>
      <c r="O135" s="56"/>
      <c r="P135" s="56"/>
      <c r="Q135" s="56"/>
      <c r="R135" s="56"/>
      <c r="S135" s="56"/>
      <c r="T135" s="57"/>
      <c r="AT135" s="15" t="s">
        <v>259</v>
      </c>
      <c r="AU135" s="15" t="s">
        <v>73</v>
      </c>
    </row>
    <row r="136" spans="2:63" s="10" customFormat="1" ht="25.95" customHeight="1">
      <c r="B136" s="139"/>
      <c r="C136" s="140"/>
      <c r="D136" s="141" t="s">
        <v>63</v>
      </c>
      <c r="E136" s="142" t="s">
        <v>433</v>
      </c>
      <c r="F136" s="142" t="s">
        <v>434</v>
      </c>
      <c r="G136" s="140"/>
      <c r="H136" s="140"/>
      <c r="I136" s="140"/>
      <c r="J136" s="143">
        <f>BK136</f>
        <v>0</v>
      </c>
      <c r="K136" s="140"/>
      <c r="L136" s="144"/>
      <c r="M136" s="145"/>
      <c r="N136" s="146"/>
      <c r="O136" s="146"/>
      <c r="P136" s="147">
        <f>P137+P138</f>
        <v>0</v>
      </c>
      <c r="Q136" s="146"/>
      <c r="R136" s="147">
        <f>R137+R138</f>
        <v>0</v>
      </c>
      <c r="S136" s="146"/>
      <c r="T136" s="148">
        <f>T137+T138</f>
        <v>0</v>
      </c>
      <c r="AR136" s="149" t="s">
        <v>141</v>
      </c>
      <c r="AT136" s="150" t="s">
        <v>63</v>
      </c>
      <c r="AU136" s="150" t="s">
        <v>64</v>
      </c>
      <c r="AY136" s="149" t="s">
        <v>126</v>
      </c>
      <c r="BK136" s="151">
        <f>BK137+BK138</f>
        <v>0</v>
      </c>
    </row>
    <row r="137" spans="2:65" s="1" customFormat="1" ht="16.5" customHeight="1">
      <c r="B137" s="29"/>
      <c r="C137" s="152" t="s">
        <v>210</v>
      </c>
      <c r="D137" s="152" t="s">
        <v>127</v>
      </c>
      <c r="E137" s="153" t="s">
        <v>594</v>
      </c>
      <c r="F137" s="154" t="s">
        <v>595</v>
      </c>
      <c r="G137" s="155" t="s">
        <v>214</v>
      </c>
      <c r="H137" s="156">
        <v>200</v>
      </c>
      <c r="I137" s="157"/>
      <c r="J137" s="157">
        <f>ROUND(I137*H137,2)</f>
        <v>0</v>
      </c>
      <c r="K137" s="154" t="s">
        <v>1</v>
      </c>
      <c r="L137" s="33"/>
      <c r="M137" s="55" t="s">
        <v>1</v>
      </c>
      <c r="N137" s="158" t="s">
        <v>35</v>
      </c>
      <c r="O137" s="159">
        <v>0</v>
      </c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15" t="s">
        <v>284</v>
      </c>
      <c r="AT137" s="15" t="s">
        <v>127</v>
      </c>
      <c r="AU137" s="15" t="s">
        <v>71</v>
      </c>
      <c r="AY137" s="15" t="s">
        <v>126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71</v>
      </c>
      <c r="BK137" s="161">
        <f>ROUND(I137*H137,2)</f>
        <v>0</v>
      </c>
      <c r="BL137" s="15" t="s">
        <v>284</v>
      </c>
      <c r="BM137" s="15" t="s">
        <v>277</v>
      </c>
    </row>
    <row r="138" spans="2:63" s="10" customFormat="1" ht="22.95" customHeight="1">
      <c r="B138" s="139"/>
      <c r="C138" s="140"/>
      <c r="D138" s="141" t="s">
        <v>63</v>
      </c>
      <c r="E138" s="192" t="s">
        <v>600</v>
      </c>
      <c r="F138" s="192" t="s">
        <v>601</v>
      </c>
      <c r="G138" s="140"/>
      <c r="H138" s="140"/>
      <c r="I138" s="140"/>
      <c r="J138" s="193">
        <f>BK138</f>
        <v>0</v>
      </c>
      <c r="K138" s="140"/>
      <c r="L138" s="144"/>
      <c r="M138" s="145"/>
      <c r="N138" s="146"/>
      <c r="O138" s="146"/>
      <c r="P138" s="147">
        <f>SUM(P139:P142)</f>
        <v>0</v>
      </c>
      <c r="Q138" s="146"/>
      <c r="R138" s="147">
        <f>SUM(R139:R142)</f>
        <v>0</v>
      </c>
      <c r="S138" s="146"/>
      <c r="T138" s="148">
        <f>SUM(T139:T142)</f>
        <v>0</v>
      </c>
      <c r="AR138" s="149" t="s">
        <v>141</v>
      </c>
      <c r="AT138" s="150" t="s">
        <v>63</v>
      </c>
      <c r="AU138" s="150" t="s">
        <v>71</v>
      </c>
      <c r="AY138" s="149" t="s">
        <v>126</v>
      </c>
      <c r="BK138" s="151">
        <f>SUM(BK139:BK142)</f>
        <v>0</v>
      </c>
    </row>
    <row r="139" spans="2:65" s="1" customFormat="1" ht="22.5" customHeight="1">
      <c r="B139" s="29"/>
      <c r="C139" s="152" t="s">
        <v>267</v>
      </c>
      <c r="D139" s="152" t="s">
        <v>127</v>
      </c>
      <c r="E139" s="153" t="s">
        <v>602</v>
      </c>
      <c r="F139" s="154" t="s">
        <v>603</v>
      </c>
      <c r="G139" s="155" t="s">
        <v>225</v>
      </c>
      <c r="H139" s="156">
        <v>30</v>
      </c>
      <c r="I139" s="157"/>
      <c r="J139" s="157">
        <f>ROUND(I139*H139,2)</f>
        <v>0</v>
      </c>
      <c r="K139" s="154" t="s">
        <v>539</v>
      </c>
      <c r="L139" s="33"/>
      <c r="M139" s="55" t="s">
        <v>1</v>
      </c>
      <c r="N139" s="158" t="s">
        <v>35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5" t="s">
        <v>284</v>
      </c>
      <c r="AT139" s="15" t="s">
        <v>127</v>
      </c>
      <c r="AU139" s="15" t="s">
        <v>73</v>
      </c>
      <c r="AY139" s="15" t="s">
        <v>126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71</v>
      </c>
      <c r="BK139" s="161">
        <f>ROUND(I139*H139,2)</f>
        <v>0</v>
      </c>
      <c r="BL139" s="15" t="s">
        <v>284</v>
      </c>
      <c r="BM139" s="15" t="s">
        <v>281</v>
      </c>
    </row>
    <row r="140" spans="2:65" s="1" customFormat="1" ht="16.5" customHeight="1">
      <c r="B140" s="29"/>
      <c r="C140" s="183" t="s">
        <v>270</v>
      </c>
      <c r="D140" s="183" t="s">
        <v>199</v>
      </c>
      <c r="E140" s="184" t="s">
        <v>604</v>
      </c>
      <c r="F140" s="185" t="s">
        <v>605</v>
      </c>
      <c r="G140" s="186" t="s">
        <v>225</v>
      </c>
      <c r="H140" s="187">
        <v>30</v>
      </c>
      <c r="I140" s="188"/>
      <c r="J140" s="188">
        <f>ROUND(I140*H140,2)</f>
        <v>0</v>
      </c>
      <c r="K140" s="185" t="s">
        <v>539</v>
      </c>
      <c r="L140" s="189"/>
      <c r="M140" s="190" t="s">
        <v>1</v>
      </c>
      <c r="N140" s="191" t="s">
        <v>35</v>
      </c>
      <c r="O140" s="159">
        <v>0</v>
      </c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R140" s="15" t="s">
        <v>441</v>
      </c>
      <c r="AT140" s="15" t="s">
        <v>199</v>
      </c>
      <c r="AU140" s="15" t="s">
        <v>73</v>
      </c>
      <c r="AY140" s="15" t="s">
        <v>126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5" t="s">
        <v>71</v>
      </c>
      <c r="BK140" s="161">
        <f>ROUND(I140*H140,2)</f>
        <v>0</v>
      </c>
      <c r="BL140" s="15" t="s">
        <v>284</v>
      </c>
      <c r="BM140" s="15" t="s">
        <v>284</v>
      </c>
    </row>
    <row r="141" spans="2:65" s="1" customFormat="1" ht="16.5" customHeight="1">
      <c r="B141" s="29"/>
      <c r="C141" s="152" t="s">
        <v>273</v>
      </c>
      <c r="D141" s="152" t="s">
        <v>127</v>
      </c>
      <c r="E141" s="153" t="s">
        <v>606</v>
      </c>
      <c r="F141" s="154" t="s">
        <v>607</v>
      </c>
      <c r="G141" s="155" t="s">
        <v>130</v>
      </c>
      <c r="H141" s="156">
        <v>1</v>
      </c>
      <c r="I141" s="157"/>
      <c r="J141" s="157">
        <f>ROUND(I141*H141,2)</f>
        <v>0</v>
      </c>
      <c r="K141" s="154" t="s">
        <v>131</v>
      </c>
      <c r="L141" s="33"/>
      <c r="M141" s="55" t="s">
        <v>1</v>
      </c>
      <c r="N141" s="158" t="s">
        <v>35</v>
      </c>
      <c r="O141" s="159">
        <v>0</v>
      </c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5" t="s">
        <v>284</v>
      </c>
      <c r="AT141" s="15" t="s">
        <v>127</v>
      </c>
      <c r="AU141" s="15" t="s">
        <v>73</v>
      </c>
      <c r="AY141" s="15" t="s">
        <v>126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5" t="s">
        <v>71</v>
      </c>
      <c r="BK141" s="161">
        <f>ROUND(I141*H141,2)</f>
        <v>0</v>
      </c>
      <c r="BL141" s="15" t="s">
        <v>284</v>
      </c>
      <c r="BM141" s="15" t="s">
        <v>288</v>
      </c>
    </row>
    <row r="142" spans="2:65" s="1" customFormat="1" ht="16.5" customHeight="1">
      <c r="B142" s="29"/>
      <c r="C142" s="183" t="s">
        <v>215</v>
      </c>
      <c r="D142" s="183" t="s">
        <v>199</v>
      </c>
      <c r="E142" s="184" t="s">
        <v>608</v>
      </c>
      <c r="F142" s="185" t="s">
        <v>609</v>
      </c>
      <c r="G142" s="186" t="s">
        <v>130</v>
      </c>
      <c r="H142" s="187">
        <v>1</v>
      </c>
      <c r="I142" s="188"/>
      <c r="J142" s="188">
        <f>ROUND(I142*H142,2)</f>
        <v>0</v>
      </c>
      <c r="K142" s="185" t="s">
        <v>131</v>
      </c>
      <c r="L142" s="189"/>
      <c r="M142" s="190" t="s">
        <v>1</v>
      </c>
      <c r="N142" s="191" t="s">
        <v>35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AR142" s="15" t="s">
        <v>441</v>
      </c>
      <c r="AT142" s="15" t="s">
        <v>199</v>
      </c>
      <c r="AU142" s="15" t="s">
        <v>73</v>
      </c>
      <c r="AY142" s="15" t="s">
        <v>126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5" t="s">
        <v>71</v>
      </c>
      <c r="BK142" s="161">
        <f>ROUND(I142*H142,2)</f>
        <v>0</v>
      </c>
      <c r="BL142" s="15" t="s">
        <v>284</v>
      </c>
      <c r="BM142" s="15" t="s">
        <v>291</v>
      </c>
    </row>
    <row r="143" spans="2:63" s="10" customFormat="1" ht="25.95" customHeight="1">
      <c r="B143" s="139"/>
      <c r="C143" s="140"/>
      <c r="D143" s="141" t="s">
        <v>63</v>
      </c>
      <c r="E143" s="142" t="s">
        <v>610</v>
      </c>
      <c r="F143" s="142" t="s">
        <v>611</v>
      </c>
      <c r="G143" s="140"/>
      <c r="H143" s="140"/>
      <c r="I143" s="140"/>
      <c r="J143" s="143">
        <f>BK143</f>
        <v>0</v>
      </c>
      <c r="K143" s="140"/>
      <c r="L143" s="144"/>
      <c r="M143" s="145"/>
      <c r="N143" s="146"/>
      <c r="O143" s="146"/>
      <c r="P143" s="147">
        <f>SUM(P144:P148)</f>
        <v>0</v>
      </c>
      <c r="Q143" s="146"/>
      <c r="R143" s="147">
        <f>SUM(R144:R148)</f>
        <v>0</v>
      </c>
      <c r="S143" s="146"/>
      <c r="T143" s="148">
        <f>SUM(T144:T148)</f>
        <v>0</v>
      </c>
      <c r="AR143" s="149" t="s">
        <v>132</v>
      </c>
      <c r="AT143" s="150" t="s">
        <v>63</v>
      </c>
      <c r="AU143" s="150" t="s">
        <v>64</v>
      </c>
      <c r="AY143" s="149" t="s">
        <v>126</v>
      </c>
      <c r="BK143" s="151">
        <f>SUM(BK144:BK148)</f>
        <v>0</v>
      </c>
    </row>
    <row r="144" spans="2:65" s="1" customFormat="1" ht="16.5" customHeight="1">
      <c r="B144" s="29"/>
      <c r="C144" s="152" t="s">
        <v>278</v>
      </c>
      <c r="D144" s="152" t="s">
        <v>127</v>
      </c>
      <c r="E144" s="153" t="s">
        <v>612</v>
      </c>
      <c r="F144" s="154" t="s">
        <v>613</v>
      </c>
      <c r="G144" s="155" t="s">
        <v>571</v>
      </c>
      <c r="H144" s="156">
        <v>15</v>
      </c>
      <c r="I144" s="157"/>
      <c r="J144" s="157">
        <f>ROUND(I144*H144,2)</f>
        <v>0</v>
      </c>
      <c r="K144" s="154" t="s">
        <v>1</v>
      </c>
      <c r="L144" s="33"/>
      <c r="M144" s="55" t="s">
        <v>1</v>
      </c>
      <c r="N144" s="158" t="s">
        <v>35</v>
      </c>
      <c r="O144" s="159">
        <v>0</v>
      </c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AR144" s="15" t="s">
        <v>614</v>
      </c>
      <c r="AT144" s="15" t="s">
        <v>127</v>
      </c>
      <c r="AU144" s="15" t="s">
        <v>71</v>
      </c>
      <c r="AY144" s="15" t="s">
        <v>126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5" t="s">
        <v>71</v>
      </c>
      <c r="BK144" s="161">
        <f>ROUND(I144*H144,2)</f>
        <v>0</v>
      </c>
      <c r="BL144" s="15" t="s">
        <v>614</v>
      </c>
      <c r="BM144" s="15" t="s">
        <v>295</v>
      </c>
    </row>
    <row r="145" spans="2:47" s="1" customFormat="1" ht="48">
      <c r="B145" s="29"/>
      <c r="C145" s="30"/>
      <c r="D145" s="164" t="s">
        <v>259</v>
      </c>
      <c r="E145" s="30"/>
      <c r="F145" s="194" t="s">
        <v>645</v>
      </c>
      <c r="G145" s="30"/>
      <c r="H145" s="30"/>
      <c r="I145" s="30"/>
      <c r="J145" s="30"/>
      <c r="K145" s="30"/>
      <c r="L145" s="33"/>
      <c r="M145" s="195"/>
      <c r="N145" s="56"/>
      <c r="O145" s="56"/>
      <c r="P145" s="56"/>
      <c r="Q145" s="56"/>
      <c r="R145" s="56"/>
      <c r="S145" s="56"/>
      <c r="T145" s="57"/>
      <c r="AT145" s="15" t="s">
        <v>259</v>
      </c>
      <c r="AU145" s="15" t="s">
        <v>71</v>
      </c>
    </row>
    <row r="146" spans="2:65" s="1" customFormat="1" ht="16.5" customHeight="1">
      <c r="B146" s="29"/>
      <c r="C146" s="152" t="s">
        <v>233</v>
      </c>
      <c r="D146" s="152" t="s">
        <v>127</v>
      </c>
      <c r="E146" s="153" t="s">
        <v>616</v>
      </c>
      <c r="F146" s="154" t="s">
        <v>617</v>
      </c>
      <c r="G146" s="155" t="s">
        <v>571</v>
      </c>
      <c r="H146" s="156">
        <v>5</v>
      </c>
      <c r="I146" s="157"/>
      <c r="J146" s="157">
        <f>ROUND(I146*H146,2)</f>
        <v>0</v>
      </c>
      <c r="K146" s="154" t="s">
        <v>1</v>
      </c>
      <c r="L146" s="33"/>
      <c r="M146" s="55" t="s">
        <v>1</v>
      </c>
      <c r="N146" s="158" t="s">
        <v>35</v>
      </c>
      <c r="O146" s="159">
        <v>0</v>
      </c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5" t="s">
        <v>614</v>
      </c>
      <c r="AT146" s="15" t="s">
        <v>127</v>
      </c>
      <c r="AU146" s="15" t="s">
        <v>71</v>
      </c>
      <c r="AY146" s="15" t="s">
        <v>126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5" t="s">
        <v>71</v>
      </c>
      <c r="BK146" s="161">
        <f>ROUND(I146*H146,2)</f>
        <v>0</v>
      </c>
      <c r="BL146" s="15" t="s">
        <v>614</v>
      </c>
      <c r="BM146" s="15" t="s">
        <v>298</v>
      </c>
    </row>
    <row r="147" spans="2:47" s="1" customFormat="1" ht="19.2">
      <c r="B147" s="29"/>
      <c r="C147" s="30"/>
      <c r="D147" s="164" t="s">
        <v>259</v>
      </c>
      <c r="E147" s="30"/>
      <c r="F147" s="194" t="s">
        <v>646</v>
      </c>
      <c r="G147" s="30"/>
      <c r="H147" s="30"/>
      <c r="I147" s="30"/>
      <c r="J147" s="30"/>
      <c r="K147" s="30"/>
      <c r="L147" s="33"/>
      <c r="M147" s="195"/>
      <c r="N147" s="56"/>
      <c r="O147" s="56"/>
      <c r="P147" s="56"/>
      <c r="Q147" s="56"/>
      <c r="R147" s="56"/>
      <c r="S147" s="56"/>
      <c r="T147" s="57"/>
      <c r="AT147" s="15" t="s">
        <v>259</v>
      </c>
      <c r="AU147" s="15" t="s">
        <v>71</v>
      </c>
    </row>
    <row r="148" spans="2:65" s="1" customFormat="1" ht="16.5" customHeight="1">
      <c r="B148" s="29"/>
      <c r="C148" s="183" t="s">
        <v>285</v>
      </c>
      <c r="D148" s="183" t="s">
        <v>199</v>
      </c>
      <c r="E148" s="184" t="s">
        <v>619</v>
      </c>
      <c r="F148" s="185" t="s">
        <v>620</v>
      </c>
      <c r="G148" s="186" t="s">
        <v>500</v>
      </c>
      <c r="H148" s="187">
        <v>1</v>
      </c>
      <c r="I148" s="188"/>
      <c r="J148" s="188">
        <f>ROUND(I148*H148,2)</f>
        <v>0</v>
      </c>
      <c r="K148" s="185" t="s">
        <v>1</v>
      </c>
      <c r="L148" s="189"/>
      <c r="M148" s="190" t="s">
        <v>1</v>
      </c>
      <c r="N148" s="191" t="s">
        <v>35</v>
      </c>
      <c r="O148" s="159">
        <v>0</v>
      </c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AR148" s="15" t="s">
        <v>614</v>
      </c>
      <c r="AT148" s="15" t="s">
        <v>199</v>
      </c>
      <c r="AU148" s="15" t="s">
        <v>71</v>
      </c>
      <c r="AY148" s="15" t="s">
        <v>126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5" t="s">
        <v>71</v>
      </c>
      <c r="BK148" s="161">
        <f>ROUND(I148*H148,2)</f>
        <v>0</v>
      </c>
      <c r="BL148" s="15" t="s">
        <v>614</v>
      </c>
      <c r="BM148" s="15" t="s">
        <v>302</v>
      </c>
    </row>
    <row r="149" spans="2:63" s="10" customFormat="1" ht="25.95" customHeight="1">
      <c r="B149" s="139"/>
      <c r="C149" s="140"/>
      <c r="D149" s="141" t="s">
        <v>63</v>
      </c>
      <c r="E149" s="142" t="s">
        <v>621</v>
      </c>
      <c r="F149" s="142" t="s">
        <v>622</v>
      </c>
      <c r="G149" s="140"/>
      <c r="H149" s="140"/>
      <c r="I149" s="140"/>
      <c r="J149" s="143">
        <f>BK149</f>
        <v>0</v>
      </c>
      <c r="K149" s="140"/>
      <c r="L149" s="144"/>
      <c r="M149" s="145"/>
      <c r="N149" s="146"/>
      <c r="O149" s="146"/>
      <c r="P149" s="147">
        <f>P150</f>
        <v>0</v>
      </c>
      <c r="Q149" s="146"/>
      <c r="R149" s="147">
        <f>R150</f>
        <v>0</v>
      </c>
      <c r="S149" s="146"/>
      <c r="T149" s="148">
        <f>T150</f>
        <v>0</v>
      </c>
      <c r="AR149" s="149" t="s">
        <v>150</v>
      </c>
      <c r="AT149" s="150" t="s">
        <v>63</v>
      </c>
      <c r="AU149" s="150" t="s">
        <v>64</v>
      </c>
      <c r="AY149" s="149" t="s">
        <v>126</v>
      </c>
      <c r="BK149" s="151">
        <f>BK150</f>
        <v>0</v>
      </c>
    </row>
    <row r="150" spans="2:63" s="10" customFormat="1" ht="22.95" customHeight="1">
      <c r="B150" s="139"/>
      <c r="C150" s="140"/>
      <c r="D150" s="141" t="s">
        <v>63</v>
      </c>
      <c r="E150" s="192" t="s">
        <v>496</v>
      </c>
      <c r="F150" s="192" t="s">
        <v>497</v>
      </c>
      <c r="G150" s="140"/>
      <c r="H150" s="140"/>
      <c r="I150" s="140"/>
      <c r="J150" s="193">
        <f>BK150</f>
        <v>0</v>
      </c>
      <c r="K150" s="140"/>
      <c r="L150" s="144"/>
      <c r="M150" s="145"/>
      <c r="N150" s="146"/>
      <c r="O150" s="146"/>
      <c r="P150" s="147">
        <f>SUM(P151:P152)</f>
        <v>0</v>
      </c>
      <c r="Q150" s="146"/>
      <c r="R150" s="147">
        <f>SUM(R151:R152)</f>
        <v>0</v>
      </c>
      <c r="S150" s="146"/>
      <c r="T150" s="148">
        <f>SUM(T151:T152)</f>
        <v>0</v>
      </c>
      <c r="AR150" s="149" t="s">
        <v>150</v>
      </c>
      <c r="AT150" s="150" t="s">
        <v>63</v>
      </c>
      <c r="AU150" s="150" t="s">
        <v>71</v>
      </c>
      <c r="AY150" s="149" t="s">
        <v>126</v>
      </c>
      <c r="BK150" s="151">
        <f>SUM(BK151:BK152)</f>
        <v>0</v>
      </c>
    </row>
    <row r="151" spans="2:65" s="1" customFormat="1" ht="16.5" customHeight="1">
      <c r="B151" s="29"/>
      <c r="C151" s="152" t="s">
        <v>238</v>
      </c>
      <c r="D151" s="152" t="s">
        <v>127</v>
      </c>
      <c r="E151" s="153" t="s">
        <v>623</v>
      </c>
      <c r="F151" s="154" t="s">
        <v>624</v>
      </c>
      <c r="G151" s="155" t="s">
        <v>571</v>
      </c>
      <c r="H151" s="156">
        <v>72</v>
      </c>
      <c r="I151" s="157"/>
      <c r="J151" s="157">
        <f>ROUND(I151*H151,2)</f>
        <v>0</v>
      </c>
      <c r="K151" s="154" t="s">
        <v>131</v>
      </c>
      <c r="L151" s="33"/>
      <c r="M151" s="55" t="s">
        <v>1</v>
      </c>
      <c r="N151" s="158" t="s">
        <v>35</v>
      </c>
      <c r="O151" s="159">
        <v>0</v>
      </c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5" t="s">
        <v>132</v>
      </c>
      <c r="AT151" s="15" t="s">
        <v>127</v>
      </c>
      <c r="AU151" s="15" t="s">
        <v>73</v>
      </c>
      <c r="AY151" s="15" t="s">
        <v>126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5" t="s">
        <v>71</v>
      </c>
      <c r="BK151" s="161">
        <f>ROUND(I151*H151,2)</f>
        <v>0</v>
      </c>
      <c r="BL151" s="15" t="s">
        <v>132</v>
      </c>
      <c r="BM151" s="15" t="s">
        <v>305</v>
      </c>
    </row>
    <row r="152" spans="2:47" s="1" customFormat="1" ht="19.2">
      <c r="B152" s="29"/>
      <c r="C152" s="30"/>
      <c r="D152" s="164" t="s">
        <v>259</v>
      </c>
      <c r="E152" s="30"/>
      <c r="F152" s="194" t="s">
        <v>625</v>
      </c>
      <c r="G152" s="30"/>
      <c r="H152" s="30"/>
      <c r="I152" s="30"/>
      <c r="J152" s="30"/>
      <c r="K152" s="30"/>
      <c r="L152" s="33"/>
      <c r="M152" s="209"/>
      <c r="N152" s="210"/>
      <c r="O152" s="210"/>
      <c r="P152" s="210"/>
      <c r="Q152" s="210"/>
      <c r="R152" s="210"/>
      <c r="S152" s="210"/>
      <c r="T152" s="211"/>
      <c r="AT152" s="15" t="s">
        <v>259</v>
      </c>
      <c r="AU152" s="15" t="s">
        <v>73</v>
      </c>
    </row>
    <row r="153" spans="2:12" s="1" customFormat="1" ht="6.9" customHeight="1">
      <c r="B153" s="41"/>
      <c r="C153" s="42"/>
      <c r="D153" s="42"/>
      <c r="E153" s="42"/>
      <c r="F153" s="42"/>
      <c r="G153" s="42"/>
      <c r="H153" s="42"/>
      <c r="I153" s="42"/>
      <c r="J153" s="42"/>
      <c r="K153" s="42"/>
      <c r="L153" s="33"/>
    </row>
  </sheetData>
  <sheetProtection formatColumns="0" formatRows="0" autoFilter="0"/>
  <autoFilter ref="C92:K152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horizontalDpi="600" verticalDpi="600" orientation="landscape" paperSize="9" scale="84" r:id="rId2"/>
  <headerFooter>
    <oddFooter>&amp;CStrana &amp;P z &amp;N</oddFooter>
  </headerFooter>
  <rowBreaks count="1" manualBreakCount="1">
    <brk id="120" min="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3"/>
  <sheetViews>
    <sheetView showGridLines="0" workbookViewId="0" topLeftCell="A84">
      <selection activeCell="C95" sqref="C95:K10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0"/>
    </row>
    <row r="2" spans="12:46" ht="36.9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5" t="s">
        <v>82</v>
      </c>
    </row>
    <row r="3" spans="2:46" ht="6.9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8"/>
      <c r="AT3" s="15" t="s">
        <v>73</v>
      </c>
    </row>
    <row r="4" spans="2:46" ht="24.9" customHeight="1">
      <c r="B4" s="18"/>
      <c r="D4" s="94" t="s">
        <v>89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14</v>
      </c>
      <c r="L6" s="18"/>
    </row>
    <row r="7" spans="2:12" ht="16.5" customHeight="1">
      <c r="B7" s="18"/>
      <c r="E7" s="264" t="str">
        <f>'Rekapitulace stavby'!K6</f>
        <v>TEPLOVOD -  DLOUHÁ UL.</v>
      </c>
      <c r="F7" s="265"/>
      <c r="G7" s="265"/>
      <c r="H7" s="265"/>
      <c r="L7" s="18"/>
    </row>
    <row r="8" spans="2:12" s="1" customFormat="1" ht="12" customHeight="1">
      <c r="B8" s="33"/>
      <c r="D8" s="95" t="s">
        <v>90</v>
      </c>
      <c r="L8" s="33"/>
    </row>
    <row r="9" spans="2:12" s="1" customFormat="1" ht="36.9" customHeight="1">
      <c r="B9" s="33"/>
      <c r="E9" s="266" t="s">
        <v>647</v>
      </c>
      <c r="F9" s="267"/>
      <c r="G9" s="267"/>
      <c r="H9" s="267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95" t="s">
        <v>15</v>
      </c>
      <c r="F11" s="15" t="s">
        <v>1</v>
      </c>
      <c r="I11" s="95" t="s">
        <v>16</v>
      </c>
      <c r="J11" s="15" t="s">
        <v>1</v>
      </c>
      <c r="L11" s="33"/>
    </row>
    <row r="12" spans="2:12" s="1" customFormat="1" ht="12" customHeight="1">
      <c r="B12" s="33"/>
      <c r="D12" s="95" t="s">
        <v>17</v>
      </c>
      <c r="F12" s="15" t="s">
        <v>18</v>
      </c>
      <c r="I12" s="95" t="s">
        <v>19</v>
      </c>
      <c r="J12" s="96" t="str">
        <f>'Rekapitulace stavby'!AN8</f>
        <v>28.2.2019</v>
      </c>
      <c r="L12" s="33"/>
    </row>
    <row r="13" spans="2:12" s="1" customFormat="1" ht="10.95" customHeight="1">
      <c r="B13" s="33"/>
      <c r="L13" s="33"/>
    </row>
    <row r="14" spans="2:12" s="1" customFormat="1" ht="12" customHeight="1">
      <c r="B14" s="33"/>
      <c r="D14" s="95" t="s">
        <v>21</v>
      </c>
      <c r="I14" s="95" t="s">
        <v>22</v>
      </c>
      <c r="J14" s="15" t="str">
        <f>IF('Rekapitulace stavby'!AN10="","",'Rekapitulace stavby'!AN10)</f>
        <v/>
      </c>
      <c r="L14" s="33"/>
    </row>
    <row r="15" spans="2:12" s="1" customFormat="1" ht="18" customHeight="1">
      <c r="B15" s="33"/>
      <c r="E15" s="15" t="str">
        <f>IF('Rekapitulace stavby'!E11="","",'Rekapitulace stavby'!E11)</f>
        <v xml:space="preserve"> </v>
      </c>
      <c r="I15" s="95" t="s">
        <v>24</v>
      </c>
      <c r="J15" s="15" t="str">
        <f>IF('Rekapitulace stavby'!AN11="","",'Rekapitulace stavby'!AN11)</f>
        <v/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95" t="s">
        <v>25</v>
      </c>
      <c r="I17" s="95" t="s">
        <v>22</v>
      </c>
      <c r="J17" s="15" t="str">
        <f>'Rekapitulace stavby'!AN13</f>
        <v/>
      </c>
      <c r="L17" s="33"/>
    </row>
    <row r="18" spans="2:12" s="1" customFormat="1" ht="18" customHeight="1">
      <c r="B18" s="33"/>
      <c r="E18" s="268" t="str">
        <f>'Rekapitulace stavby'!E14</f>
        <v xml:space="preserve"> </v>
      </c>
      <c r="F18" s="268"/>
      <c r="G18" s="268"/>
      <c r="H18" s="268"/>
      <c r="I18" s="95" t="s">
        <v>24</v>
      </c>
      <c r="J18" s="15" t="str">
        <f>'Rekapitulace stavby'!AN14</f>
        <v/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95" t="s">
        <v>26</v>
      </c>
      <c r="I20" s="95" t="s">
        <v>22</v>
      </c>
      <c r="J20" s="15" t="str">
        <f>IF('Rekapitulace stavby'!AN16="","",'Rekapitulace stavby'!AN16)</f>
        <v/>
      </c>
      <c r="L20" s="33"/>
    </row>
    <row r="21" spans="2:12" s="1" customFormat="1" ht="18" customHeight="1">
      <c r="B21" s="33"/>
      <c r="E21" s="15" t="str">
        <f>IF('Rekapitulace stavby'!E17="","",'Rekapitulace stavby'!E17)</f>
        <v xml:space="preserve"> </v>
      </c>
      <c r="I21" s="95" t="s">
        <v>24</v>
      </c>
      <c r="J21" s="15" t="str">
        <f>IF('Rekapitulace stavby'!AN17="","",'Rekapitulace stavby'!AN17)</f>
        <v/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95" t="s">
        <v>28</v>
      </c>
      <c r="I23" s="95" t="s">
        <v>22</v>
      </c>
      <c r="J23" s="15" t="str">
        <f>IF('Rekapitulace stavby'!AN19="","",'Rekapitulace stavby'!AN19)</f>
        <v/>
      </c>
      <c r="L23" s="33"/>
    </row>
    <row r="24" spans="2:12" s="1" customFormat="1" ht="18" customHeight="1">
      <c r="B24" s="33"/>
      <c r="E24" s="15" t="str">
        <f>IF('Rekapitulace stavby'!E20="","",'Rekapitulace stavby'!E20)</f>
        <v xml:space="preserve"> </v>
      </c>
      <c r="I24" s="95" t="s">
        <v>24</v>
      </c>
      <c r="J24" s="15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95" t="s">
        <v>29</v>
      </c>
      <c r="L26" s="33"/>
    </row>
    <row r="27" spans="2:12" s="6" customFormat="1" ht="16.5" customHeight="1">
      <c r="B27" s="97"/>
      <c r="E27" s="269" t="s">
        <v>1</v>
      </c>
      <c r="F27" s="269"/>
      <c r="G27" s="269"/>
      <c r="H27" s="269"/>
      <c r="L27" s="9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8" t="s">
        <v>30</v>
      </c>
      <c r="J30" s="99">
        <f>ROUND(J93,2)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100" t="s">
        <v>32</v>
      </c>
      <c r="I32" s="100" t="s">
        <v>31</v>
      </c>
      <c r="J32" s="100" t="s">
        <v>33</v>
      </c>
      <c r="L32" s="33"/>
    </row>
    <row r="33" spans="2:12" s="1" customFormat="1" ht="14.4" customHeight="1">
      <c r="B33" s="33"/>
      <c r="D33" s="95" t="s">
        <v>34</v>
      </c>
      <c r="E33" s="95" t="s">
        <v>35</v>
      </c>
      <c r="F33" s="101">
        <f>ROUND((SUM(BE93:BE152)),2)</f>
        <v>0</v>
      </c>
      <c r="I33" s="102">
        <v>0.21</v>
      </c>
      <c r="J33" s="101">
        <f>ROUND(((SUM(BE93:BE152))*I33),2)</f>
        <v>0</v>
      </c>
      <c r="L33" s="33"/>
    </row>
    <row r="34" spans="2:12" s="1" customFormat="1" ht="14.4" customHeight="1">
      <c r="B34" s="33"/>
      <c r="E34" s="95" t="s">
        <v>36</v>
      </c>
      <c r="F34" s="101">
        <f>ROUND((SUM(BF93:BF152)),2)</f>
        <v>0</v>
      </c>
      <c r="I34" s="102">
        <v>0.15</v>
      </c>
      <c r="J34" s="101">
        <f>ROUND(((SUM(BF93:BF152))*I34),2)</f>
        <v>0</v>
      </c>
      <c r="L34" s="33"/>
    </row>
    <row r="35" spans="2:12" s="1" customFormat="1" ht="14.4" customHeight="1" hidden="1">
      <c r="B35" s="33"/>
      <c r="E35" s="95" t="s">
        <v>37</v>
      </c>
      <c r="F35" s="101">
        <f>ROUND((SUM(BG93:BG152)),2)</f>
        <v>0</v>
      </c>
      <c r="I35" s="102">
        <v>0.21</v>
      </c>
      <c r="J35" s="101">
        <f>0</f>
        <v>0</v>
      </c>
      <c r="L35" s="33"/>
    </row>
    <row r="36" spans="2:12" s="1" customFormat="1" ht="14.4" customHeight="1" hidden="1">
      <c r="B36" s="33"/>
      <c r="E36" s="95" t="s">
        <v>38</v>
      </c>
      <c r="F36" s="101">
        <f>ROUND((SUM(BH93:BH152)),2)</f>
        <v>0</v>
      </c>
      <c r="I36" s="102">
        <v>0.15</v>
      </c>
      <c r="J36" s="101">
        <f>0</f>
        <v>0</v>
      </c>
      <c r="L36" s="33"/>
    </row>
    <row r="37" spans="2:12" s="1" customFormat="1" ht="14.4" customHeight="1" hidden="1">
      <c r="B37" s="33"/>
      <c r="E37" s="95" t="s">
        <v>39</v>
      </c>
      <c r="F37" s="101">
        <f>ROUND((SUM(BI93:BI152)),2)</f>
        <v>0</v>
      </c>
      <c r="I37" s="102">
        <v>0</v>
      </c>
      <c r="J37" s="101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103"/>
      <c r="D39" s="104" t="s">
        <v>40</v>
      </c>
      <c r="E39" s="105"/>
      <c r="F39" s="105"/>
      <c r="G39" s="106" t="s">
        <v>41</v>
      </c>
      <c r="H39" s="107" t="s">
        <v>42</v>
      </c>
      <c r="I39" s="105"/>
      <c r="J39" s="108">
        <f>SUM(J30:J37)</f>
        <v>0</v>
      </c>
      <c r="K39" s="109"/>
      <c r="L39" s="33"/>
    </row>
    <row r="40" spans="2:12" s="1" customFormat="1" ht="14.4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33"/>
    </row>
    <row r="44" spans="2:12" s="1" customFormat="1" ht="6.9" customHeigh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33"/>
    </row>
    <row r="45" spans="2:12" s="1" customFormat="1" ht="24.9" customHeight="1">
      <c r="B45" s="29"/>
      <c r="C45" s="21" t="s">
        <v>91</v>
      </c>
      <c r="D45" s="30"/>
      <c r="E45" s="30"/>
      <c r="F45" s="30"/>
      <c r="G45" s="30"/>
      <c r="H45" s="30"/>
      <c r="I45" s="30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3"/>
    </row>
    <row r="47" spans="2:12" s="1" customFormat="1" ht="12" customHeight="1">
      <c r="B47" s="29"/>
      <c r="C47" s="26" t="s">
        <v>14</v>
      </c>
      <c r="D47" s="30"/>
      <c r="E47" s="30"/>
      <c r="F47" s="30"/>
      <c r="G47" s="30"/>
      <c r="H47" s="30"/>
      <c r="I47" s="30"/>
      <c r="J47" s="30"/>
      <c r="K47" s="30"/>
      <c r="L47" s="33"/>
    </row>
    <row r="48" spans="2:12" s="1" customFormat="1" ht="16.5" customHeight="1">
      <c r="B48" s="29"/>
      <c r="C48" s="30"/>
      <c r="D48" s="30"/>
      <c r="E48" s="262" t="str">
        <f>E7</f>
        <v>TEPLOVOD -  DLOUHÁ UL.</v>
      </c>
      <c r="F48" s="263"/>
      <c r="G48" s="263"/>
      <c r="H48" s="263"/>
      <c r="I48" s="30"/>
      <c r="J48" s="30"/>
      <c r="K48" s="30"/>
      <c r="L48" s="33"/>
    </row>
    <row r="49" spans="2:12" s="1" customFormat="1" ht="12" customHeight="1">
      <c r="B49" s="29"/>
      <c r="C49" s="26" t="s">
        <v>90</v>
      </c>
      <c r="D49" s="30"/>
      <c r="E49" s="30"/>
      <c r="F49" s="30"/>
      <c r="G49" s="30"/>
      <c r="H49" s="30"/>
      <c r="I49" s="30"/>
      <c r="J49" s="30"/>
      <c r="K49" s="30"/>
      <c r="L49" s="33"/>
    </row>
    <row r="50" spans="2:12" s="1" customFormat="1" ht="16.5" customHeight="1">
      <c r="B50" s="29"/>
      <c r="C50" s="30"/>
      <c r="D50" s="30"/>
      <c r="E50" s="248" t="str">
        <f>E9</f>
        <v>SO 02.15 - DOMOVNÍ STANICE</v>
      </c>
      <c r="F50" s="227"/>
      <c r="G50" s="227"/>
      <c r="H50" s="227"/>
      <c r="I50" s="30"/>
      <c r="J50" s="30"/>
      <c r="K50" s="30"/>
      <c r="L50" s="33"/>
    </row>
    <row r="51" spans="2:12" s="1" customFormat="1" ht="6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3"/>
    </row>
    <row r="52" spans="2:12" s="1" customFormat="1" ht="12" customHeight="1">
      <c r="B52" s="29"/>
      <c r="C52" s="26" t="s">
        <v>17</v>
      </c>
      <c r="D52" s="30"/>
      <c r="E52" s="30"/>
      <c r="F52" s="24" t="str">
        <f>F12</f>
        <v>Lovosice</v>
      </c>
      <c r="G52" s="30"/>
      <c r="H52" s="30"/>
      <c r="I52" s="26" t="s">
        <v>19</v>
      </c>
      <c r="J52" s="50" t="str">
        <f>IF(J12="","",J12)</f>
        <v>28.2.2019</v>
      </c>
      <c r="K52" s="30"/>
      <c r="L52" s="33"/>
    </row>
    <row r="53" spans="2:12" s="1" customFormat="1" ht="6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3"/>
    </row>
    <row r="54" spans="2:12" s="1" customFormat="1" ht="13.65" customHeight="1">
      <c r="B54" s="29"/>
      <c r="C54" s="26" t="s">
        <v>21</v>
      </c>
      <c r="D54" s="30"/>
      <c r="E54" s="30"/>
      <c r="F54" s="24" t="str">
        <f>E15</f>
        <v xml:space="preserve"> </v>
      </c>
      <c r="G54" s="30"/>
      <c r="H54" s="30"/>
      <c r="I54" s="26" t="s">
        <v>26</v>
      </c>
      <c r="J54" s="27" t="str">
        <f>E21</f>
        <v xml:space="preserve"> </v>
      </c>
      <c r="K54" s="30"/>
      <c r="L54" s="33"/>
    </row>
    <row r="55" spans="2:12" s="1" customFormat="1" ht="13.65" customHeight="1">
      <c r="B55" s="29"/>
      <c r="C55" s="26" t="s">
        <v>25</v>
      </c>
      <c r="D55" s="30"/>
      <c r="E55" s="30"/>
      <c r="F55" s="24" t="str">
        <f>IF(E18="","",E18)</f>
        <v xml:space="preserve"> </v>
      </c>
      <c r="G55" s="30"/>
      <c r="H55" s="30"/>
      <c r="I55" s="26" t="s">
        <v>28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7" spans="2:12" s="1" customFormat="1" ht="29.25" customHeight="1">
      <c r="B57" s="29"/>
      <c r="C57" s="114" t="s">
        <v>92</v>
      </c>
      <c r="D57" s="115"/>
      <c r="E57" s="115"/>
      <c r="F57" s="115"/>
      <c r="G57" s="115"/>
      <c r="H57" s="115"/>
      <c r="I57" s="115"/>
      <c r="J57" s="116" t="s">
        <v>93</v>
      </c>
      <c r="K57" s="115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3"/>
    </row>
    <row r="59" spans="2:47" s="1" customFormat="1" ht="22.95" customHeight="1">
      <c r="B59" s="29"/>
      <c r="C59" s="117" t="s">
        <v>94</v>
      </c>
      <c r="D59" s="30"/>
      <c r="E59" s="30"/>
      <c r="F59" s="30"/>
      <c r="G59" s="30"/>
      <c r="H59" s="30"/>
      <c r="I59" s="30"/>
      <c r="J59" s="69">
        <f>J93</f>
        <v>0</v>
      </c>
      <c r="K59" s="30"/>
      <c r="L59" s="33"/>
      <c r="AU59" s="15" t="s">
        <v>95</v>
      </c>
    </row>
    <row r="60" spans="2:12" s="7" customFormat="1" ht="24.9" customHeight="1">
      <c r="B60" s="118"/>
      <c r="C60" s="119"/>
      <c r="D60" s="120" t="s">
        <v>102</v>
      </c>
      <c r="E60" s="121"/>
      <c r="F60" s="121"/>
      <c r="G60" s="121"/>
      <c r="H60" s="121"/>
      <c r="I60" s="121"/>
      <c r="J60" s="122">
        <f>J94</f>
        <v>0</v>
      </c>
      <c r="K60" s="119"/>
      <c r="L60" s="123"/>
    </row>
    <row r="61" spans="2:12" s="8" customFormat="1" ht="19.95" customHeight="1">
      <c r="B61" s="124"/>
      <c r="C61" s="125"/>
      <c r="D61" s="126" t="s">
        <v>525</v>
      </c>
      <c r="E61" s="127"/>
      <c r="F61" s="127"/>
      <c r="G61" s="127"/>
      <c r="H61" s="127"/>
      <c r="I61" s="127"/>
      <c r="J61" s="128">
        <f>J95</f>
        <v>0</v>
      </c>
      <c r="K61" s="125"/>
      <c r="L61" s="129"/>
    </row>
    <row r="62" spans="2:12" s="7" customFormat="1" ht="24.9" customHeight="1">
      <c r="B62" s="118"/>
      <c r="C62" s="119"/>
      <c r="D62" s="120" t="s">
        <v>99</v>
      </c>
      <c r="E62" s="121"/>
      <c r="F62" s="121"/>
      <c r="G62" s="121"/>
      <c r="H62" s="121"/>
      <c r="I62" s="121"/>
      <c r="J62" s="122">
        <f>J102</f>
        <v>0</v>
      </c>
      <c r="K62" s="119"/>
      <c r="L62" s="123"/>
    </row>
    <row r="63" spans="2:12" s="7" customFormat="1" ht="24.9" customHeight="1">
      <c r="B63" s="118"/>
      <c r="C63" s="119"/>
      <c r="D63" s="120" t="s">
        <v>642</v>
      </c>
      <c r="E63" s="121"/>
      <c r="F63" s="121"/>
      <c r="G63" s="121"/>
      <c r="H63" s="121"/>
      <c r="I63" s="121"/>
      <c r="J63" s="122">
        <f>J108</f>
        <v>0</v>
      </c>
      <c r="K63" s="119"/>
      <c r="L63" s="123"/>
    </row>
    <row r="64" spans="2:12" s="7" customFormat="1" ht="24.9" customHeight="1">
      <c r="B64" s="118"/>
      <c r="C64" s="119"/>
      <c r="D64" s="120" t="s">
        <v>643</v>
      </c>
      <c r="E64" s="121"/>
      <c r="F64" s="121"/>
      <c r="G64" s="121"/>
      <c r="H64" s="121"/>
      <c r="I64" s="121"/>
      <c r="J64" s="122">
        <f>J114</f>
        <v>0</v>
      </c>
      <c r="K64" s="119"/>
      <c r="L64" s="123"/>
    </row>
    <row r="65" spans="2:12" s="7" customFormat="1" ht="24.9" customHeight="1">
      <c r="B65" s="118"/>
      <c r="C65" s="119"/>
      <c r="D65" s="120" t="s">
        <v>644</v>
      </c>
      <c r="E65" s="121"/>
      <c r="F65" s="121"/>
      <c r="G65" s="121"/>
      <c r="H65" s="121"/>
      <c r="I65" s="121"/>
      <c r="J65" s="122">
        <f>J121</f>
        <v>0</v>
      </c>
      <c r="K65" s="119"/>
      <c r="L65" s="123"/>
    </row>
    <row r="66" spans="2:12" s="8" customFormat="1" ht="19.95" customHeight="1">
      <c r="B66" s="124"/>
      <c r="C66" s="125"/>
      <c r="D66" s="126" t="s">
        <v>530</v>
      </c>
      <c r="E66" s="127"/>
      <c r="F66" s="127"/>
      <c r="G66" s="127"/>
      <c r="H66" s="127"/>
      <c r="I66" s="127"/>
      <c r="J66" s="128">
        <f>J126</f>
        <v>0</v>
      </c>
      <c r="K66" s="125"/>
      <c r="L66" s="129"/>
    </row>
    <row r="67" spans="2:12" s="8" customFormat="1" ht="19.95" customHeight="1">
      <c r="B67" s="124"/>
      <c r="C67" s="125"/>
      <c r="D67" s="126" t="s">
        <v>531</v>
      </c>
      <c r="E67" s="127"/>
      <c r="F67" s="127"/>
      <c r="G67" s="127"/>
      <c r="H67" s="127"/>
      <c r="I67" s="127"/>
      <c r="J67" s="128">
        <f>J129</f>
        <v>0</v>
      </c>
      <c r="K67" s="125"/>
      <c r="L67" s="129"/>
    </row>
    <row r="68" spans="2:12" s="8" customFormat="1" ht="19.95" customHeight="1">
      <c r="B68" s="124"/>
      <c r="C68" s="125"/>
      <c r="D68" s="126" t="s">
        <v>532</v>
      </c>
      <c r="E68" s="127"/>
      <c r="F68" s="127"/>
      <c r="G68" s="127"/>
      <c r="H68" s="127"/>
      <c r="I68" s="127"/>
      <c r="J68" s="128">
        <f>J132</f>
        <v>0</v>
      </c>
      <c r="K68" s="125"/>
      <c r="L68" s="129"/>
    </row>
    <row r="69" spans="2:12" s="7" customFormat="1" ht="24.9" customHeight="1">
      <c r="B69" s="118"/>
      <c r="C69" s="119"/>
      <c r="D69" s="120" t="s">
        <v>106</v>
      </c>
      <c r="E69" s="121"/>
      <c r="F69" s="121"/>
      <c r="G69" s="121"/>
      <c r="H69" s="121"/>
      <c r="I69" s="121"/>
      <c r="J69" s="122">
        <f>J136</f>
        <v>0</v>
      </c>
      <c r="K69" s="119"/>
      <c r="L69" s="123"/>
    </row>
    <row r="70" spans="2:12" s="8" customFormat="1" ht="19.95" customHeight="1">
      <c r="B70" s="124"/>
      <c r="C70" s="125"/>
      <c r="D70" s="126" t="s">
        <v>535</v>
      </c>
      <c r="E70" s="127"/>
      <c r="F70" s="127"/>
      <c r="G70" s="127"/>
      <c r="H70" s="127"/>
      <c r="I70" s="127"/>
      <c r="J70" s="128">
        <f>J138</f>
        <v>0</v>
      </c>
      <c r="K70" s="125"/>
      <c r="L70" s="129"/>
    </row>
    <row r="71" spans="2:12" s="7" customFormat="1" ht="24.9" customHeight="1">
      <c r="B71" s="118"/>
      <c r="C71" s="119"/>
      <c r="D71" s="120" t="s">
        <v>536</v>
      </c>
      <c r="E71" s="121"/>
      <c r="F71" s="121"/>
      <c r="G71" s="121"/>
      <c r="H71" s="121"/>
      <c r="I71" s="121"/>
      <c r="J71" s="122">
        <f>J143</f>
        <v>0</v>
      </c>
      <c r="K71" s="119"/>
      <c r="L71" s="123"/>
    </row>
    <row r="72" spans="2:12" s="7" customFormat="1" ht="24.9" customHeight="1">
      <c r="B72" s="118"/>
      <c r="C72" s="119"/>
      <c r="D72" s="120" t="s">
        <v>537</v>
      </c>
      <c r="E72" s="121"/>
      <c r="F72" s="121"/>
      <c r="G72" s="121"/>
      <c r="H72" s="121"/>
      <c r="I72" s="121"/>
      <c r="J72" s="122">
        <f>J149</f>
        <v>0</v>
      </c>
      <c r="K72" s="119"/>
      <c r="L72" s="123"/>
    </row>
    <row r="73" spans="2:12" s="8" customFormat="1" ht="19.95" customHeight="1">
      <c r="B73" s="124"/>
      <c r="C73" s="125"/>
      <c r="D73" s="126" t="s">
        <v>538</v>
      </c>
      <c r="E73" s="127"/>
      <c r="F73" s="127"/>
      <c r="G73" s="127"/>
      <c r="H73" s="127"/>
      <c r="I73" s="127"/>
      <c r="J73" s="128">
        <f>J150</f>
        <v>0</v>
      </c>
      <c r="K73" s="125"/>
      <c r="L73" s="129"/>
    </row>
    <row r="74" spans="2:12" s="1" customFormat="1" ht="21.7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3"/>
    </row>
    <row r="75" spans="2:12" s="1" customFormat="1" ht="6.9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33"/>
    </row>
    <row r="79" spans="2:12" s="1" customFormat="1" ht="6.9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33"/>
    </row>
    <row r="80" spans="2:12" s="1" customFormat="1" ht="24.9" customHeight="1">
      <c r="B80" s="29"/>
      <c r="C80" s="21" t="s">
        <v>112</v>
      </c>
      <c r="D80" s="30"/>
      <c r="E80" s="30"/>
      <c r="F80" s="30"/>
      <c r="G80" s="30"/>
      <c r="H80" s="30"/>
      <c r="I80" s="30"/>
      <c r="J80" s="30"/>
      <c r="K80" s="30"/>
      <c r="L80" s="33"/>
    </row>
    <row r="81" spans="2:12" s="1" customFormat="1" ht="6.9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3"/>
    </row>
    <row r="82" spans="2:12" s="1" customFormat="1" ht="12" customHeight="1">
      <c r="B82" s="29"/>
      <c r="C82" s="26" t="s">
        <v>14</v>
      </c>
      <c r="D82" s="30"/>
      <c r="E82" s="30"/>
      <c r="F82" s="30"/>
      <c r="G82" s="30"/>
      <c r="H82" s="30"/>
      <c r="I82" s="30"/>
      <c r="J82" s="30"/>
      <c r="K82" s="30"/>
      <c r="L82" s="33"/>
    </row>
    <row r="83" spans="2:12" s="1" customFormat="1" ht="16.5" customHeight="1">
      <c r="B83" s="29"/>
      <c r="C83" s="30"/>
      <c r="D83" s="30"/>
      <c r="E83" s="262" t="str">
        <f>E7</f>
        <v>TEPLOVOD -  DLOUHÁ UL.</v>
      </c>
      <c r="F83" s="263"/>
      <c r="G83" s="263"/>
      <c r="H83" s="263"/>
      <c r="I83" s="30"/>
      <c r="J83" s="30"/>
      <c r="K83" s="30"/>
      <c r="L83" s="33"/>
    </row>
    <row r="84" spans="2:12" s="1" customFormat="1" ht="12" customHeight="1">
      <c r="B84" s="29"/>
      <c r="C84" s="26" t="s">
        <v>90</v>
      </c>
      <c r="D84" s="30"/>
      <c r="E84" s="30"/>
      <c r="F84" s="30"/>
      <c r="G84" s="30"/>
      <c r="H84" s="30"/>
      <c r="I84" s="30"/>
      <c r="J84" s="30"/>
      <c r="K84" s="30"/>
      <c r="L84" s="33"/>
    </row>
    <row r="85" spans="2:12" s="1" customFormat="1" ht="16.5" customHeight="1">
      <c r="B85" s="29"/>
      <c r="C85" s="30"/>
      <c r="D85" s="30"/>
      <c r="E85" s="248" t="str">
        <f>E9</f>
        <v>SO 02.15 - DOMOVNÍ STANICE</v>
      </c>
      <c r="F85" s="227"/>
      <c r="G85" s="227"/>
      <c r="H85" s="227"/>
      <c r="I85" s="30"/>
      <c r="J85" s="30"/>
      <c r="K85" s="30"/>
      <c r="L85" s="33"/>
    </row>
    <row r="86" spans="2:12" s="1" customFormat="1" ht="6.9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3"/>
    </row>
    <row r="87" spans="2:12" s="1" customFormat="1" ht="12" customHeight="1">
      <c r="B87" s="29"/>
      <c r="C87" s="26" t="s">
        <v>17</v>
      </c>
      <c r="D87" s="30"/>
      <c r="E87" s="30"/>
      <c r="F87" s="24" t="str">
        <f>F12</f>
        <v>Lovosice</v>
      </c>
      <c r="G87" s="30"/>
      <c r="H87" s="30"/>
      <c r="I87" s="26" t="s">
        <v>19</v>
      </c>
      <c r="J87" s="50" t="str">
        <f>IF(J12="","",J12)</f>
        <v>28.2.2019</v>
      </c>
      <c r="K87" s="30"/>
      <c r="L87" s="33"/>
    </row>
    <row r="88" spans="2:12" s="1" customFormat="1" ht="6.9" customHeight="1"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3"/>
    </row>
    <row r="89" spans="2:12" s="1" customFormat="1" ht="13.65" customHeight="1">
      <c r="B89" s="29"/>
      <c r="C89" s="26" t="s">
        <v>21</v>
      </c>
      <c r="D89" s="30"/>
      <c r="E89" s="30"/>
      <c r="F89" s="24" t="str">
        <f>E15</f>
        <v xml:space="preserve"> </v>
      </c>
      <c r="G89" s="30"/>
      <c r="H89" s="30"/>
      <c r="I89" s="26" t="s">
        <v>26</v>
      </c>
      <c r="J89" s="27" t="str">
        <f>E21</f>
        <v xml:space="preserve"> </v>
      </c>
      <c r="K89" s="30"/>
      <c r="L89" s="33"/>
    </row>
    <row r="90" spans="2:12" s="1" customFormat="1" ht="13.65" customHeight="1">
      <c r="B90" s="29"/>
      <c r="C90" s="26" t="s">
        <v>25</v>
      </c>
      <c r="D90" s="30"/>
      <c r="E90" s="30"/>
      <c r="F90" s="24" t="str">
        <f>IF(E18="","",E18)</f>
        <v xml:space="preserve"> </v>
      </c>
      <c r="G90" s="30"/>
      <c r="H90" s="30"/>
      <c r="I90" s="26" t="s">
        <v>28</v>
      </c>
      <c r="J90" s="27" t="str">
        <f>E24</f>
        <v xml:space="preserve"> </v>
      </c>
      <c r="K90" s="30"/>
      <c r="L90" s="33"/>
    </row>
    <row r="91" spans="2:12" s="1" customFormat="1" ht="10.3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3"/>
    </row>
    <row r="92" spans="2:20" s="9" customFormat="1" ht="29.25" customHeight="1">
      <c r="B92" s="130"/>
      <c r="C92" s="131" t="s">
        <v>113</v>
      </c>
      <c r="D92" s="132" t="s">
        <v>49</v>
      </c>
      <c r="E92" s="132" t="s">
        <v>45</v>
      </c>
      <c r="F92" s="132" t="s">
        <v>46</v>
      </c>
      <c r="G92" s="132" t="s">
        <v>114</v>
      </c>
      <c r="H92" s="132" t="s">
        <v>115</v>
      </c>
      <c r="I92" s="132" t="s">
        <v>116</v>
      </c>
      <c r="J92" s="132" t="s">
        <v>93</v>
      </c>
      <c r="K92" s="133" t="s">
        <v>117</v>
      </c>
      <c r="L92" s="134"/>
      <c r="M92" s="60" t="s">
        <v>1</v>
      </c>
      <c r="N92" s="61" t="s">
        <v>34</v>
      </c>
      <c r="O92" s="61" t="s">
        <v>118</v>
      </c>
      <c r="P92" s="61" t="s">
        <v>119</v>
      </c>
      <c r="Q92" s="61" t="s">
        <v>120</v>
      </c>
      <c r="R92" s="61" t="s">
        <v>121</v>
      </c>
      <c r="S92" s="61" t="s">
        <v>122</v>
      </c>
      <c r="T92" s="62" t="s">
        <v>123</v>
      </c>
    </row>
    <row r="93" spans="2:63" s="1" customFormat="1" ht="22.95" customHeight="1">
      <c r="B93" s="29"/>
      <c r="C93" s="67" t="s">
        <v>124</v>
      </c>
      <c r="D93" s="30"/>
      <c r="E93" s="30"/>
      <c r="F93" s="30"/>
      <c r="G93" s="30"/>
      <c r="H93" s="30"/>
      <c r="I93" s="30"/>
      <c r="J93" s="135">
        <f>BK93</f>
        <v>0</v>
      </c>
      <c r="K93" s="30"/>
      <c r="L93" s="33"/>
      <c r="M93" s="63"/>
      <c r="N93" s="64"/>
      <c r="O93" s="64"/>
      <c r="P93" s="136">
        <f>P94+P102+P108+P114+P121+P136+P143+P149</f>
        <v>0</v>
      </c>
      <c r="Q93" s="64"/>
      <c r="R93" s="136">
        <f>R94+R102+R108+R114+R121+R136+R143+R149</f>
        <v>0</v>
      </c>
      <c r="S93" s="64"/>
      <c r="T93" s="137">
        <f>T94+T102+T108+T114+T121+T136+T143+T149</f>
        <v>0</v>
      </c>
      <c r="AT93" s="15" t="s">
        <v>63</v>
      </c>
      <c r="AU93" s="15" t="s">
        <v>95</v>
      </c>
      <c r="BK93" s="138">
        <f>BK94+BK102+BK108+BK114+BK121+BK136+BK143+BK149</f>
        <v>0</v>
      </c>
    </row>
    <row r="94" spans="2:63" s="10" customFormat="1" ht="25.95" customHeight="1">
      <c r="B94" s="139"/>
      <c r="C94" s="140"/>
      <c r="D94" s="141" t="s">
        <v>63</v>
      </c>
      <c r="E94" s="142" t="s">
        <v>412</v>
      </c>
      <c r="F94" s="142" t="s">
        <v>413</v>
      </c>
      <c r="G94" s="140"/>
      <c r="H94" s="140"/>
      <c r="I94" s="140"/>
      <c r="J94" s="143">
        <f>BK94</f>
        <v>0</v>
      </c>
      <c r="K94" s="140"/>
      <c r="L94" s="144"/>
      <c r="M94" s="145"/>
      <c r="N94" s="146"/>
      <c r="O94" s="146"/>
      <c r="P94" s="147">
        <f>P95</f>
        <v>0</v>
      </c>
      <c r="Q94" s="146"/>
      <c r="R94" s="147">
        <f>R95</f>
        <v>0</v>
      </c>
      <c r="S94" s="146"/>
      <c r="T94" s="148">
        <f>T95</f>
        <v>0</v>
      </c>
      <c r="AR94" s="149" t="s">
        <v>71</v>
      </c>
      <c r="AT94" s="150" t="s">
        <v>63</v>
      </c>
      <c r="AU94" s="150" t="s">
        <v>64</v>
      </c>
      <c r="AY94" s="149" t="s">
        <v>126</v>
      </c>
      <c r="BK94" s="151">
        <f>BK95</f>
        <v>0</v>
      </c>
    </row>
    <row r="95" spans="2:63" s="10" customFormat="1" ht="22.95" customHeight="1">
      <c r="B95" s="139"/>
      <c r="C95" s="140"/>
      <c r="D95" s="141"/>
      <c r="E95" s="192"/>
      <c r="F95" s="192"/>
      <c r="G95" s="140"/>
      <c r="H95" s="140"/>
      <c r="I95" s="140"/>
      <c r="J95" s="193"/>
      <c r="K95" s="140"/>
      <c r="L95" s="144"/>
      <c r="M95" s="145"/>
      <c r="N95" s="146"/>
      <c r="O95" s="146"/>
      <c r="P95" s="147">
        <f>SUM(P96:P101)</f>
        <v>0</v>
      </c>
      <c r="Q95" s="146"/>
      <c r="R95" s="147">
        <f>SUM(R96:R101)</f>
        <v>0</v>
      </c>
      <c r="S95" s="146"/>
      <c r="T95" s="148">
        <f>SUM(T96:T101)</f>
        <v>0</v>
      </c>
      <c r="AR95" s="149" t="s">
        <v>71</v>
      </c>
      <c r="AT95" s="150" t="s">
        <v>63</v>
      </c>
      <c r="AU95" s="150" t="s">
        <v>71</v>
      </c>
      <c r="AY95" s="149" t="s">
        <v>126</v>
      </c>
      <c r="BK95" s="151">
        <f>SUM(BK96:BK101)</f>
        <v>0</v>
      </c>
    </row>
    <row r="96" spans="2:65" s="1" customFormat="1" ht="16.5" customHeight="1">
      <c r="B96" s="29"/>
      <c r="C96" s="152"/>
      <c r="D96" s="152"/>
      <c r="E96" s="153"/>
      <c r="F96" s="154"/>
      <c r="G96" s="155"/>
      <c r="H96" s="156"/>
      <c r="I96" s="157"/>
      <c r="J96" s="157"/>
      <c r="K96" s="154"/>
      <c r="L96" s="33"/>
      <c r="M96" s="55" t="s">
        <v>1</v>
      </c>
      <c r="N96" s="158" t="s">
        <v>35</v>
      </c>
      <c r="O96" s="159">
        <v>0</v>
      </c>
      <c r="P96" s="159">
        <f aca="true" t="shared" si="0" ref="P96:P101">O96*H96</f>
        <v>0</v>
      </c>
      <c r="Q96" s="159">
        <v>0</v>
      </c>
      <c r="R96" s="159">
        <f aca="true" t="shared" si="1" ref="R96:R101">Q96*H96</f>
        <v>0</v>
      </c>
      <c r="S96" s="159">
        <v>0</v>
      </c>
      <c r="T96" s="160">
        <f aca="true" t="shared" si="2" ref="T96:T101">S96*H96</f>
        <v>0</v>
      </c>
      <c r="AR96" s="15" t="s">
        <v>132</v>
      </c>
      <c r="AT96" s="15" t="s">
        <v>127</v>
      </c>
      <c r="AU96" s="15" t="s">
        <v>73</v>
      </c>
      <c r="AY96" s="15" t="s">
        <v>126</v>
      </c>
      <c r="BE96" s="161">
        <f aca="true" t="shared" si="3" ref="BE96:BE101">IF(N96="základní",J96,0)</f>
        <v>0</v>
      </c>
      <c r="BF96" s="161">
        <f aca="true" t="shared" si="4" ref="BF96:BF101">IF(N96="snížená",J96,0)</f>
        <v>0</v>
      </c>
      <c r="BG96" s="161">
        <f aca="true" t="shared" si="5" ref="BG96:BG101">IF(N96="zákl. přenesená",J96,0)</f>
        <v>0</v>
      </c>
      <c r="BH96" s="161">
        <f aca="true" t="shared" si="6" ref="BH96:BH101">IF(N96="sníž. přenesená",J96,0)</f>
        <v>0</v>
      </c>
      <c r="BI96" s="161">
        <f aca="true" t="shared" si="7" ref="BI96:BI101">IF(N96="nulová",J96,0)</f>
        <v>0</v>
      </c>
      <c r="BJ96" s="15" t="s">
        <v>71</v>
      </c>
      <c r="BK96" s="161">
        <f aca="true" t="shared" si="8" ref="BK96:BK101">ROUND(I96*H96,2)</f>
        <v>0</v>
      </c>
      <c r="BL96" s="15" t="s">
        <v>132</v>
      </c>
      <c r="BM96" s="15" t="s">
        <v>73</v>
      </c>
    </row>
    <row r="97" spans="2:65" s="1" customFormat="1" ht="16.5" customHeight="1">
      <c r="B97" s="29"/>
      <c r="C97" s="183"/>
      <c r="D97" s="183"/>
      <c r="E97" s="184"/>
      <c r="F97" s="185"/>
      <c r="G97" s="186"/>
      <c r="H97" s="187"/>
      <c r="I97" s="188"/>
      <c r="J97" s="188"/>
      <c r="K97" s="185"/>
      <c r="L97" s="189"/>
      <c r="M97" s="190" t="s">
        <v>1</v>
      </c>
      <c r="N97" s="191" t="s">
        <v>35</v>
      </c>
      <c r="O97" s="159">
        <v>0</v>
      </c>
      <c r="P97" s="159">
        <f t="shared" si="0"/>
        <v>0</v>
      </c>
      <c r="Q97" s="159">
        <v>0</v>
      </c>
      <c r="R97" s="159">
        <f t="shared" si="1"/>
        <v>0</v>
      </c>
      <c r="S97" s="159">
        <v>0</v>
      </c>
      <c r="T97" s="160">
        <f t="shared" si="2"/>
        <v>0</v>
      </c>
      <c r="AR97" s="15" t="s">
        <v>153</v>
      </c>
      <c r="AT97" s="15" t="s">
        <v>199</v>
      </c>
      <c r="AU97" s="15" t="s">
        <v>73</v>
      </c>
      <c r="AY97" s="15" t="s">
        <v>126</v>
      </c>
      <c r="BE97" s="161">
        <f t="shared" si="3"/>
        <v>0</v>
      </c>
      <c r="BF97" s="161">
        <f t="shared" si="4"/>
        <v>0</v>
      </c>
      <c r="BG97" s="161">
        <f t="shared" si="5"/>
        <v>0</v>
      </c>
      <c r="BH97" s="161">
        <f t="shared" si="6"/>
        <v>0</v>
      </c>
      <c r="BI97" s="161">
        <f t="shared" si="7"/>
        <v>0</v>
      </c>
      <c r="BJ97" s="15" t="s">
        <v>71</v>
      </c>
      <c r="BK97" s="161">
        <f t="shared" si="8"/>
        <v>0</v>
      </c>
      <c r="BL97" s="15" t="s">
        <v>132</v>
      </c>
      <c r="BM97" s="15" t="s">
        <v>132</v>
      </c>
    </row>
    <row r="98" spans="2:65" s="1" customFormat="1" ht="16.5" customHeight="1">
      <c r="B98" s="29"/>
      <c r="C98" s="152"/>
      <c r="D98" s="152"/>
      <c r="E98" s="153"/>
      <c r="F98" s="154"/>
      <c r="G98" s="155"/>
      <c r="H98" s="156"/>
      <c r="I98" s="157"/>
      <c r="J98" s="157"/>
      <c r="K98" s="154"/>
      <c r="L98" s="33"/>
      <c r="M98" s="55" t="s">
        <v>1</v>
      </c>
      <c r="N98" s="158" t="s">
        <v>35</v>
      </c>
      <c r="O98" s="159">
        <v>0</v>
      </c>
      <c r="P98" s="159">
        <f t="shared" si="0"/>
        <v>0</v>
      </c>
      <c r="Q98" s="159">
        <v>0</v>
      </c>
      <c r="R98" s="159">
        <f t="shared" si="1"/>
        <v>0</v>
      </c>
      <c r="S98" s="159">
        <v>0</v>
      </c>
      <c r="T98" s="160">
        <f t="shared" si="2"/>
        <v>0</v>
      </c>
      <c r="AR98" s="15" t="s">
        <v>132</v>
      </c>
      <c r="AT98" s="15" t="s">
        <v>127</v>
      </c>
      <c r="AU98" s="15" t="s">
        <v>73</v>
      </c>
      <c r="AY98" s="15" t="s">
        <v>126</v>
      </c>
      <c r="BE98" s="161">
        <f t="shared" si="3"/>
        <v>0</v>
      </c>
      <c r="BF98" s="161">
        <f t="shared" si="4"/>
        <v>0</v>
      </c>
      <c r="BG98" s="161">
        <f t="shared" si="5"/>
        <v>0</v>
      </c>
      <c r="BH98" s="161">
        <f t="shared" si="6"/>
        <v>0</v>
      </c>
      <c r="BI98" s="161">
        <f t="shared" si="7"/>
        <v>0</v>
      </c>
      <c r="BJ98" s="15" t="s">
        <v>71</v>
      </c>
      <c r="BK98" s="161">
        <f t="shared" si="8"/>
        <v>0</v>
      </c>
      <c r="BL98" s="15" t="s">
        <v>132</v>
      </c>
      <c r="BM98" s="15" t="s">
        <v>148</v>
      </c>
    </row>
    <row r="99" spans="2:65" s="1" customFormat="1" ht="16.5" customHeight="1">
      <c r="B99" s="29"/>
      <c r="C99" s="152"/>
      <c r="D99" s="152"/>
      <c r="E99" s="153"/>
      <c r="F99" s="154"/>
      <c r="G99" s="155"/>
      <c r="H99" s="156"/>
      <c r="I99" s="157"/>
      <c r="J99" s="157"/>
      <c r="K99" s="154"/>
      <c r="L99" s="33"/>
      <c r="M99" s="55" t="s">
        <v>1</v>
      </c>
      <c r="N99" s="158" t="s">
        <v>35</v>
      </c>
      <c r="O99" s="159">
        <v>0</v>
      </c>
      <c r="P99" s="159">
        <f t="shared" si="0"/>
        <v>0</v>
      </c>
      <c r="Q99" s="159">
        <v>0</v>
      </c>
      <c r="R99" s="159">
        <f t="shared" si="1"/>
        <v>0</v>
      </c>
      <c r="S99" s="159">
        <v>0</v>
      </c>
      <c r="T99" s="160">
        <f t="shared" si="2"/>
        <v>0</v>
      </c>
      <c r="AR99" s="15" t="s">
        <v>132</v>
      </c>
      <c r="AT99" s="15" t="s">
        <v>127</v>
      </c>
      <c r="AU99" s="15" t="s">
        <v>73</v>
      </c>
      <c r="AY99" s="15" t="s">
        <v>126</v>
      </c>
      <c r="BE99" s="161">
        <f t="shared" si="3"/>
        <v>0</v>
      </c>
      <c r="BF99" s="161">
        <f t="shared" si="4"/>
        <v>0</v>
      </c>
      <c r="BG99" s="161">
        <f t="shared" si="5"/>
        <v>0</v>
      </c>
      <c r="BH99" s="161">
        <f t="shared" si="6"/>
        <v>0</v>
      </c>
      <c r="BI99" s="161">
        <f t="shared" si="7"/>
        <v>0</v>
      </c>
      <c r="BJ99" s="15" t="s">
        <v>71</v>
      </c>
      <c r="BK99" s="161">
        <f t="shared" si="8"/>
        <v>0</v>
      </c>
      <c r="BL99" s="15" t="s">
        <v>132</v>
      </c>
      <c r="BM99" s="15" t="s">
        <v>153</v>
      </c>
    </row>
    <row r="100" spans="2:65" s="1" customFormat="1" ht="16.5" customHeight="1">
      <c r="B100" s="29"/>
      <c r="C100" s="183"/>
      <c r="D100" s="183"/>
      <c r="E100" s="184"/>
      <c r="F100" s="185"/>
      <c r="G100" s="186"/>
      <c r="H100" s="187"/>
      <c r="I100" s="188"/>
      <c r="J100" s="188"/>
      <c r="K100" s="185"/>
      <c r="L100" s="189"/>
      <c r="M100" s="190" t="s">
        <v>1</v>
      </c>
      <c r="N100" s="191" t="s">
        <v>35</v>
      </c>
      <c r="O100" s="159">
        <v>0</v>
      </c>
      <c r="P100" s="159">
        <f t="shared" si="0"/>
        <v>0</v>
      </c>
      <c r="Q100" s="159">
        <v>0</v>
      </c>
      <c r="R100" s="159">
        <f t="shared" si="1"/>
        <v>0</v>
      </c>
      <c r="S100" s="159">
        <v>0</v>
      </c>
      <c r="T100" s="160">
        <f t="shared" si="2"/>
        <v>0</v>
      </c>
      <c r="AR100" s="15" t="s">
        <v>153</v>
      </c>
      <c r="AT100" s="15" t="s">
        <v>199</v>
      </c>
      <c r="AU100" s="15" t="s">
        <v>73</v>
      </c>
      <c r="AY100" s="15" t="s">
        <v>126</v>
      </c>
      <c r="BE100" s="161">
        <f t="shared" si="3"/>
        <v>0</v>
      </c>
      <c r="BF100" s="161">
        <f t="shared" si="4"/>
        <v>0</v>
      </c>
      <c r="BG100" s="161">
        <f t="shared" si="5"/>
        <v>0</v>
      </c>
      <c r="BH100" s="161">
        <f t="shared" si="6"/>
        <v>0</v>
      </c>
      <c r="BI100" s="161">
        <f t="shared" si="7"/>
        <v>0</v>
      </c>
      <c r="BJ100" s="15" t="s">
        <v>71</v>
      </c>
      <c r="BK100" s="161">
        <f t="shared" si="8"/>
        <v>0</v>
      </c>
      <c r="BL100" s="15" t="s">
        <v>132</v>
      </c>
      <c r="BM100" s="15" t="s">
        <v>157</v>
      </c>
    </row>
    <row r="101" spans="2:65" s="1" customFormat="1" ht="16.5" customHeight="1">
      <c r="B101" s="29"/>
      <c r="C101" s="183"/>
      <c r="D101" s="183"/>
      <c r="E101" s="184"/>
      <c r="F101" s="185"/>
      <c r="G101" s="186"/>
      <c r="H101" s="187"/>
      <c r="I101" s="188"/>
      <c r="J101" s="188"/>
      <c r="K101" s="185"/>
      <c r="L101" s="189"/>
      <c r="M101" s="190" t="s">
        <v>1</v>
      </c>
      <c r="N101" s="191" t="s">
        <v>35</v>
      </c>
      <c r="O101" s="159">
        <v>0</v>
      </c>
      <c r="P101" s="159">
        <f t="shared" si="0"/>
        <v>0</v>
      </c>
      <c r="Q101" s="159">
        <v>0</v>
      </c>
      <c r="R101" s="159">
        <f t="shared" si="1"/>
        <v>0</v>
      </c>
      <c r="S101" s="159">
        <v>0</v>
      </c>
      <c r="T101" s="160">
        <f t="shared" si="2"/>
        <v>0</v>
      </c>
      <c r="AR101" s="15" t="s">
        <v>153</v>
      </c>
      <c r="AT101" s="15" t="s">
        <v>199</v>
      </c>
      <c r="AU101" s="15" t="s">
        <v>73</v>
      </c>
      <c r="AY101" s="15" t="s">
        <v>126</v>
      </c>
      <c r="BE101" s="161">
        <f t="shared" si="3"/>
        <v>0</v>
      </c>
      <c r="BF101" s="161">
        <f t="shared" si="4"/>
        <v>0</v>
      </c>
      <c r="BG101" s="161">
        <f t="shared" si="5"/>
        <v>0</v>
      </c>
      <c r="BH101" s="161">
        <f t="shared" si="6"/>
        <v>0</v>
      </c>
      <c r="BI101" s="161">
        <f t="shared" si="7"/>
        <v>0</v>
      </c>
      <c r="BJ101" s="15" t="s">
        <v>71</v>
      </c>
      <c r="BK101" s="161">
        <f t="shared" si="8"/>
        <v>0</v>
      </c>
      <c r="BL101" s="15" t="s">
        <v>132</v>
      </c>
      <c r="BM101" s="15" t="s">
        <v>162</v>
      </c>
    </row>
    <row r="102" spans="2:63" s="10" customFormat="1" ht="25.95" customHeight="1">
      <c r="B102" s="139"/>
      <c r="C102" s="140"/>
      <c r="D102" s="141" t="s">
        <v>63</v>
      </c>
      <c r="E102" s="142" t="s">
        <v>153</v>
      </c>
      <c r="F102" s="142" t="s">
        <v>255</v>
      </c>
      <c r="G102" s="140"/>
      <c r="H102" s="140"/>
      <c r="I102" s="140"/>
      <c r="J102" s="143">
        <f>BK102</f>
        <v>0</v>
      </c>
      <c r="K102" s="140"/>
      <c r="L102" s="144"/>
      <c r="M102" s="145"/>
      <c r="N102" s="146"/>
      <c r="O102" s="146"/>
      <c r="P102" s="147">
        <f>SUM(P103:P107)</f>
        <v>0</v>
      </c>
      <c r="Q102" s="146"/>
      <c r="R102" s="147">
        <f>SUM(R103:R107)</f>
        <v>0</v>
      </c>
      <c r="S102" s="146"/>
      <c r="T102" s="148">
        <f>SUM(T103:T107)</f>
        <v>0</v>
      </c>
      <c r="AR102" s="149" t="s">
        <v>71</v>
      </c>
      <c r="AT102" s="150" t="s">
        <v>63</v>
      </c>
      <c r="AU102" s="150" t="s">
        <v>64</v>
      </c>
      <c r="AY102" s="149" t="s">
        <v>126</v>
      </c>
      <c r="BK102" s="151">
        <f>SUM(BK103:BK107)</f>
        <v>0</v>
      </c>
    </row>
    <row r="103" spans="2:65" s="1" customFormat="1" ht="16.5" customHeight="1">
      <c r="B103" s="29"/>
      <c r="C103" s="152" t="s">
        <v>159</v>
      </c>
      <c r="D103" s="152" t="s">
        <v>127</v>
      </c>
      <c r="E103" s="153" t="s">
        <v>336</v>
      </c>
      <c r="F103" s="154" t="s">
        <v>337</v>
      </c>
      <c r="G103" s="155" t="s">
        <v>225</v>
      </c>
      <c r="H103" s="156">
        <v>203</v>
      </c>
      <c r="I103" s="157"/>
      <c r="J103" s="157">
        <f>ROUND(I103*H103,2)</f>
        <v>0</v>
      </c>
      <c r="K103" s="154" t="s">
        <v>1</v>
      </c>
      <c r="L103" s="33"/>
      <c r="M103" s="55" t="s">
        <v>1</v>
      </c>
      <c r="N103" s="158" t="s">
        <v>35</v>
      </c>
      <c r="O103" s="159">
        <v>0</v>
      </c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5" t="s">
        <v>132</v>
      </c>
      <c r="AT103" s="15" t="s">
        <v>127</v>
      </c>
      <c r="AU103" s="15" t="s">
        <v>71</v>
      </c>
      <c r="AY103" s="15" t="s">
        <v>126</v>
      </c>
      <c r="BE103" s="161">
        <f>IF(N103="základní",J103,0)</f>
        <v>0</v>
      </c>
      <c r="BF103" s="161">
        <f>IF(N103="snížená",J103,0)</f>
        <v>0</v>
      </c>
      <c r="BG103" s="161">
        <f>IF(N103="zákl. přenesená",J103,0)</f>
        <v>0</v>
      </c>
      <c r="BH103" s="161">
        <f>IF(N103="sníž. přenesená",J103,0)</f>
        <v>0</v>
      </c>
      <c r="BI103" s="161">
        <f>IF(N103="nulová",J103,0)</f>
        <v>0</v>
      </c>
      <c r="BJ103" s="15" t="s">
        <v>71</v>
      </c>
      <c r="BK103" s="161">
        <f>ROUND(I103*H103,2)</f>
        <v>0</v>
      </c>
      <c r="BL103" s="15" t="s">
        <v>132</v>
      </c>
      <c r="BM103" s="15" t="s">
        <v>171</v>
      </c>
    </row>
    <row r="104" spans="2:51" s="11" customFormat="1" ht="12">
      <c r="B104" s="162"/>
      <c r="C104" s="163"/>
      <c r="D104" s="164" t="s">
        <v>137</v>
      </c>
      <c r="E104" s="165" t="s">
        <v>1</v>
      </c>
      <c r="F104" s="166" t="s">
        <v>540</v>
      </c>
      <c r="G104" s="163"/>
      <c r="H104" s="167">
        <v>5</v>
      </c>
      <c r="I104" s="163"/>
      <c r="J104" s="163"/>
      <c r="K104" s="163"/>
      <c r="L104" s="168"/>
      <c r="M104" s="169"/>
      <c r="N104" s="170"/>
      <c r="O104" s="170"/>
      <c r="P104" s="170"/>
      <c r="Q104" s="170"/>
      <c r="R104" s="170"/>
      <c r="S104" s="170"/>
      <c r="T104" s="171"/>
      <c r="AT104" s="172" t="s">
        <v>137</v>
      </c>
      <c r="AU104" s="172" t="s">
        <v>71</v>
      </c>
      <c r="AV104" s="11" t="s">
        <v>73</v>
      </c>
      <c r="AW104" s="11" t="s">
        <v>27</v>
      </c>
      <c r="AX104" s="11" t="s">
        <v>64</v>
      </c>
      <c r="AY104" s="172" t="s">
        <v>126</v>
      </c>
    </row>
    <row r="105" spans="2:51" s="11" customFormat="1" ht="12">
      <c r="B105" s="162"/>
      <c r="C105" s="163"/>
      <c r="D105" s="164" t="s">
        <v>137</v>
      </c>
      <c r="E105" s="165" t="s">
        <v>1</v>
      </c>
      <c r="F105" s="166" t="s">
        <v>548</v>
      </c>
      <c r="G105" s="163"/>
      <c r="H105" s="167">
        <v>198</v>
      </c>
      <c r="I105" s="163"/>
      <c r="J105" s="163"/>
      <c r="K105" s="163"/>
      <c r="L105" s="168"/>
      <c r="M105" s="169"/>
      <c r="N105" s="170"/>
      <c r="O105" s="170"/>
      <c r="P105" s="170"/>
      <c r="Q105" s="170"/>
      <c r="R105" s="170"/>
      <c r="S105" s="170"/>
      <c r="T105" s="171"/>
      <c r="AT105" s="172" t="s">
        <v>137</v>
      </c>
      <c r="AU105" s="172" t="s">
        <v>71</v>
      </c>
      <c r="AV105" s="11" t="s">
        <v>73</v>
      </c>
      <c r="AW105" s="11" t="s">
        <v>27</v>
      </c>
      <c r="AX105" s="11" t="s">
        <v>64</v>
      </c>
      <c r="AY105" s="172" t="s">
        <v>126</v>
      </c>
    </row>
    <row r="106" spans="2:51" s="12" customFormat="1" ht="12">
      <c r="B106" s="173"/>
      <c r="C106" s="174"/>
      <c r="D106" s="164" t="s">
        <v>137</v>
      </c>
      <c r="E106" s="175" t="s">
        <v>1</v>
      </c>
      <c r="F106" s="176" t="s">
        <v>140</v>
      </c>
      <c r="G106" s="174"/>
      <c r="H106" s="177">
        <v>203</v>
      </c>
      <c r="I106" s="174"/>
      <c r="J106" s="174"/>
      <c r="K106" s="174"/>
      <c r="L106" s="178"/>
      <c r="M106" s="179"/>
      <c r="N106" s="180"/>
      <c r="O106" s="180"/>
      <c r="P106" s="180"/>
      <c r="Q106" s="180"/>
      <c r="R106" s="180"/>
      <c r="S106" s="180"/>
      <c r="T106" s="181"/>
      <c r="AT106" s="182" t="s">
        <v>137</v>
      </c>
      <c r="AU106" s="182" t="s">
        <v>71</v>
      </c>
      <c r="AV106" s="12" t="s">
        <v>132</v>
      </c>
      <c r="AW106" s="12" t="s">
        <v>27</v>
      </c>
      <c r="AX106" s="12" t="s">
        <v>71</v>
      </c>
      <c r="AY106" s="182" t="s">
        <v>126</v>
      </c>
    </row>
    <row r="107" spans="2:65" s="1" customFormat="1" ht="16.5" customHeight="1">
      <c r="B107" s="29"/>
      <c r="C107" s="152" t="s">
        <v>153</v>
      </c>
      <c r="D107" s="152" t="s">
        <v>127</v>
      </c>
      <c r="E107" s="153" t="s">
        <v>339</v>
      </c>
      <c r="F107" s="154" t="s">
        <v>340</v>
      </c>
      <c r="G107" s="155" t="s">
        <v>225</v>
      </c>
      <c r="H107" s="156">
        <v>198</v>
      </c>
      <c r="I107" s="157"/>
      <c r="J107" s="157">
        <f>ROUND(I107*H107,2)</f>
        <v>0</v>
      </c>
      <c r="K107" s="154" t="s">
        <v>1</v>
      </c>
      <c r="L107" s="33"/>
      <c r="M107" s="55" t="s">
        <v>1</v>
      </c>
      <c r="N107" s="158" t="s">
        <v>35</v>
      </c>
      <c r="O107" s="159">
        <v>0</v>
      </c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5" t="s">
        <v>132</v>
      </c>
      <c r="AT107" s="15" t="s">
        <v>127</v>
      </c>
      <c r="AU107" s="15" t="s">
        <v>71</v>
      </c>
      <c r="AY107" s="15" t="s">
        <v>126</v>
      </c>
      <c r="BE107" s="161">
        <f>IF(N107="základní",J107,0)</f>
        <v>0</v>
      </c>
      <c r="BF107" s="161">
        <f>IF(N107="snížená",J107,0)</f>
        <v>0</v>
      </c>
      <c r="BG107" s="161">
        <f>IF(N107="zákl. přenesená",J107,0)</f>
        <v>0</v>
      </c>
      <c r="BH107" s="161">
        <f>IF(N107="sníž. přenesená",J107,0)</f>
        <v>0</v>
      </c>
      <c r="BI107" s="161">
        <f>IF(N107="nulová",J107,0)</f>
        <v>0</v>
      </c>
      <c r="BJ107" s="15" t="s">
        <v>71</v>
      </c>
      <c r="BK107" s="161">
        <f>ROUND(I107*H107,2)</f>
        <v>0</v>
      </c>
      <c r="BL107" s="15" t="s">
        <v>132</v>
      </c>
      <c r="BM107" s="15" t="s">
        <v>177</v>
      </c>
    </row>
    <row r="108" spans="2:63" s="10" customFormat="1" ht="25.95" customHeight="1">
      <c r="B108" s="139"/>
      <c r="C108" s="140"/>
      <c r="D108" s="141" t="s">
        <v>63</v>
      </c>
      <c r="E108" s="142" t="s">
        <v>544</v>
      </c>
      <c r="F108" s="142" t="s">
        <v>545</v>
      </c>
      <c r="G108" s="140"/>
      <c r="H108" s="140"/>
      <c r="I108" s="140"/>
      <c r="J108" s="143">
        <f>BK108</f>
        <v>0</v>
      </c>
      <c r="K108" s="140"/>
      <c r="L108" s="144"/>
      <c r="M108" s="145"/>
      <c r="N108" s="146"/>
      <c r="O108" s="146"/>
      <c r="P108" s="147">
        <f>SUM(P109:P113)</f>
        <v>0</v>
      </c>
      <c r="Q108" s="146"/>
      <c r="R108" s="147">
        <f>SUM(R109:R113)</f>
        <v>0</v>
      </c>
      <c r="S108" s="146"/>
      <c r="T108" s="148">
        <f>SUM(T109:T113)</f>
        <v>0</v>
      </c>
      <c r="AR108" s="149" t="s">
        <v>73</v>
      </c>
      <c r="AT108" s="150" t="s">
        <v>63</v>
      </c>
      <c r="AU108" s="150" t="s">
        <v>64</v>
      </c>
      <c r="AY108" s="149" t="s">
        <v>126</v>
      </c>
      <c r="BK108" s="151">
        <f>SUM(BK109:BK113)</f>
        <v>0</v>
      </c>
    </row>
    <row r="109" spans="2:65" s="1" customFormat="1" ht="16.5" customHeight="1">
      <c r="B109" s="29"/>
      <c r="C109" s="152" t="s">
        <v>174</v>
      </c>
      <c r="D109" s="152" t="s">
        <v>127</v>
      </c>
      <c r="E109" s="153" t="s">
        <v>546</v>
      </c>
      <c r="F109" s="154" t="s">
        <v>547</v>
      </c>
      <c r="G109" s="155" t="s">
        <v>225</v>
      </c>
      <c r="H109" s="156">
        <v>84</v>
      </c>
      <c r="I109" s="157"/>
      <c r="J109" s="157">
        <f>ROUND(I109*H109,2)</f>
        <v>0</v>
      </c>
      <c r="K109" s="154" t="s">
        <v>1</v>
      </c>
      <c r="L109" s="33"/>
      <c r="M109" s="55" t="s">
        <v>1</v>
      </c>
      <c r="N109" s="158" t="s">
        <v>35</v>
      </c>
      <c r="O109" s="159">
        <v>0</v>
      </c>
      <c r="P109" s="159">
        <f>O109*H109</f>
        <v>0</v>
      </c>
      <c r="Q109" s="159">
        <v>0</v>
      </c>
      <c r="R109" s="159">
        <f>Q109*H109</f>
        <v>0</v>
      </c>
      <c r="S109" s="159">
        <v>0</v>
      </c>
      <c r="T109" s="160">
        <f>S109*H109</f>
        <v>0</v>
      </c>
      <c r="AR109" s="15" t="s">
        <v>177</v>
      </c>
      <c r="AT109" s="15" t="s">
        <v>127</v>
      </c>
      <c r="AU109" s="15" t="s">
        <v>71</v>
      </c>
      <c r="AY109" s="15" t="s">
        <v>126</v>
      </c>
      <c r="BE109" s="161">
        <f>IF(N109="základní",J109,0)</f>
        <v>0</v>
      </c>
      <c r="BF109" s="161">
        <f>IF(N109="snížená",J109,0)</f>
        <v>0</v>
      </c>
      <c r="BG109" s="161">
        <f>IF(N109="zákl. přenesená",J109,0)</f>
        <v>0</v>
      </c>
      <c r="BH109" s="161">
        <f>IF(N109="sníž. přenesená",J109,0)</f>
        <v>0</v>
      </c>
      <c r="BI109" s="161">
        <f>IF(N109="nulová",J109,0)</f>
        <v>0</v>
      </c>
      <c r="BJ109" s="15" t="s">
        <v>71</v>
      </c>
      <c r="BK109" s="161">
        <f>ROUND(I109*H109,2)</f>
        <v>0</v>
      </c>
      <c r="BL109" s="15" t="s">
        <v>177</v>
      </c>
      <c r="BM109" s="15" t="s">
        <v>181</v>
      </c>
    </row>
    <row r="110" spans="2:65" s="1" customFormat="1" ht="16.5" customHeight="1">
      <c r="B110" s="29"/>
      <c r="C110" s="183" t="s">
        <v>157</v>
      </c>
      <c r="D110" s="183" t="s">
        <v>199</v>
      </c>
      <c r="E110" s="184" t="s">
        <v>549</v>
      </c>
      <c r="F110" s="185" t="s">
        <v>550</v>
      </c>
      <c r="G110" s="186" t="s">
        <v>225</v>
      </c>
      <c r="H110" s="187">
        <v>78</v>
      </c>
      <c r="I110" s="188"/>
      <c r="J110" s="188">
        <f>ROUND(I110*H110,2)</f>
        <v>0</v>
      </c>
      <c r="K110" s="185" t="s">
        <v>131</v>
      </c>
      <c r="L110" s="189"/>
      <c r="M110" s="190" t="s">
        <v>1</v>
      </c>
      <c r="N110" s="191" t="s">
        <v>35</v>
      </c>
      <c r="O110" s="159">
        <v>0</v>
      </c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5" t="s">
        <v>270</v>
      </c>
      <c r="AT110" s="15" t="s">
        <v>199</v>
      </c>
      <c r="AU110" s="15" t="s">
        <v>71</v>
      </c>
      <c r="AY110" s="15" t="s">
        <v>126</v>
      </c>
      <c r="BE110" s="161">
        <f>IF(N110="základní",J110,0)</f>
        <v>0</v>
      </c>
      <c r="BF110" s="161">
        <f>IF(N110="snížená",J110,0)</f>
        <v>0</v>
      </c>
      <c r="BG110" s="161">
        <f>IF(N110="zákl. přenesená",J110,0)</f>
        <v>0</v>
      </c>
      <c r="BH110" s="161">
        <f>IF(N110="sníž. přenesená",J110,0)</f>
        <v>0</v>
      </c>
      <c r="BI110" s="161">
        <f>IF(N110="nulová",J110,0)</f>
        <v>0</v>
      </c>
      <c r="BJ110" s="15" t="s">
        <v>71</v>
      </c>
      <c r="BK110" s="161">
        <f>ROUND(I110*H110,2)</f>
        <v>0</v>
      </c>
      <c r="BL110" s="15" t="s">
        <v>177</v>
      </c>
      <c r="BM110" s="15" t="s">
        <v>186</v>
      </c>
    </row>
    <row r="111" spans="2:65" s="1" customFormat="1" ht="16.5" customHeight="1">
      <c r="B111" s="29"/>
      <c r="C111" s="183" t="s">
        <v>182</v>
      </c>
      <c r="D111" s="183" t="s">
        <v>199</v>
      </c>
      <c r="E111" s="184" t="s">
        <v>628</v>
      </c>
      <c r="F111" s="185" t="s">
        <v>629</v>
      </c>
      <c r="G111" s="186" t="s">
        <v>225</v>
      </c>
      <c r="H111" s="187">
        <v>42</v>
      </c>
      <c r="I111" s="188"/>
      <c r="J111" s="188">
        <f>ROUND(I111*H111,2)</f>
        <v>0</v>
      </c>
      <c r="K111" s="185" t="s">
        <v>1</v>
      </c>
      <c r="L111" s="189"/>
      <c r="M111" s="190" t="s">
        <v>1</v>
      </c>
      <c r="N111" s="191" t="s">
        <v>35</v>
      </c>
      <c r="O111" s="159">
        <v>0</v>
      </c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5" t="s">
        <v>270</v>
      </c>
      <c r="AT111" s="15" t="s">
        <v>199</v>
      </c>
      <c r="AU111" s="15" t="s">
        <v>71</v>
      </c>
      <c r="AY111" s="15" t="s">
        <v>126</v>
      </c>
      <c r="BE111" s="161">
        <f>IF(N111="základní",J111,0)</f>
        <v>0</v>
      </c>
      <c r="BF111" s="161">
        <f>IF(N111="snížená",J111,0)</f>
        <v>0</v>
      </c>
      <c r="BG111" s="161">
        <f>IF(N111="zákl. přenesená",J111,0)</f>
        <v>0</v>
      </c>
      <c r="BH111" s="161">
        <f>IF(N111="sníž. přenesená",J111,0)</f>
        <v>0</v>
      </c>
      <c r="BI111" s="161">
        <f>IF(N111="nulová",J111,0)</f>
        <v>0</v>
      </c>
      <c r="BJ111" s="15" t="s">
        <v>71</v>
      </c>
      <c r="BK111" s="161">
        <f>ROUND(I111*H111,2)</f>
        <v>0</v>
      </c>
      <c r="BL111" s="15" t="s">
        <v>177</v>
      </c>
      <c r="BM111" s="15" t="s">
        <v>190</v>
      </c>
    </row>
    <row r="112" spans="2:65" s="1" customFormat="1" ht="16.5" customHeight="1">
      <c r="B112" s="29"/>
      <c r="C112" s="152" t="s">
        <v>162</v>
      </c>
      <c r="D112" s="152" t="s">
        <v>127</v>
      </c>
      <c r="E112" s="153" t="s">
        <v>553</v>
      </c>
      <c r="F112" s="154" t="s">
        <v>554</v>
      </c>
      <c r="G112" s="155" t="s">
        <v>225</v>
      </c>
      <c r="H112" s="156">
        <v>80</v>
      </c>
      <c r="I112" s="157"/>
      <c r="J112" s="157">
        <f>ROUND(I112*H112,2)</f>
        <v>0</v>
      </c>
      <c r="K112" s="154" t="s">
        <v>1</v>
      </c>
      <c r="L112" s="33"/>
      <c r="M112" s="55" t="s">
        <v>1</v>
      </c>
      <c r="N112" s="158" t="s">
        <v>35</v>
      </c>
      <c r="O112" s="159">
        <v>0</v>
      </c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5" t="s">
        <v>177</v>
      </c>
      <c r="AT112" s="15" t="s">
        <v>127</v>
      </c>
      <c r="AU112" s="15" t="s">
        <v>71</v>
      </c>
      <c r="AY112" s="15" t="s">
        <v>126</v>
      </c>
      <c r="BE112" s="161">
        <f>IF(N112="základní",J112,0)</f>
        <v>0</v>
      </c>
      <c r="BF112" s="161">
        <f>IF(N112="snížená",J112,0)</f>
        <v>0</v>
      </c>
      <c r="BG112" s="161">
        <f>IF(N112="zákl. přenesená",J112,0)</f>
        <v>0</v>
      </c>
      <c r="BH112" s="161">
        <f>IF(N112="sníž. přenesená",J112,0)</f>
        <v>0</v>
      </c>
      <c r="BI112" s="161">
        <f>IF(N112="nulová",J112,0)</f>
        <v>0</v>
      </c>
      <c r="BJ112" s="15" t="s">
        <v>71</v>
      </c>
      <c r="BK112" s="161">
        <f>ROUND(I112*H112,2)</f>
        <v>0</v>
      </c>
      <c r="BL112" s="15" t="s">
        <v>177</v>
      </c>
      <c r="BM112" s="15" t="s">
        <v>195</v>
      </c>
    </row>
    <row r="113" spans="2:65" s="1" customFormat="1" ht="16.5" customHeight="1">
      <c r="B113" s="29"/>
      <c r="C113" s="183" t="s">
        <v>192</v>
      </c>
      <c r="D113" s="183" t="s">
        <v>199</v>
      </c>
      <c r="E113" s="184" t="s">
        <v>630</v>
      </c>
      <c r="F113" s="185" t="s">
        <v>631</v>
      </c>
      <c r="G113" s="186" t="s">
        <v>225</v>
      </c>
      <c r="H113" s="187">
        <v>80</v>
      </c>
      <c r="I113" s="188"/>
      <c r="J113" s="188">
        <f>ROUND(I113*H113,2)</f>
        <v>0</v>
      </c>
      <c r="K113" s="185" t="s">
        <v>1</v>
      </c>
      <c r="L113" s="189"/>
      <c r="M113" s="190" t="s">
        <v>1</v>
      </c>
      <c r="N113" s="191" t="s">
        <v>35</v>
      </c>
      <c r="O113" s="159">
        <v>0</v>
      </c>
      <c r="P113" s="159">
        <f>O113*H113</f>
        <v>0</v>
      </c>
      <c r="Q113" s="159">
        <v>0</v>
      </c>
      <c r="R113" s="159">
        <f>Q113*H113</f>
        <v>0</v>
      </c>
      <c r="S113" s="159">
        <v>0</v>
      </c>
      <c r="T113" s="160">
        <f>S113*H113</f>
        <v>0</v>
      </c>
      <c r="AR113" s="15" t="s">
        <v>270</v>
      </c>
      <c r="AT113" s="15" t="s">
        <v>199</v>
      </c>
      <c r="AU113" s="15" t="s">
        <v>71</v>
      </c>
      <c r="AY113" s="15" t="s">
        <v>126</v>
      </c>
      <c r="BE113" s="161">
        <f>IF(N113="základní",J113,0)</f>
        <v>0</v>
      </c>
      <c r="BF113" s="161">
        <f>IF(N113="snížená",J113,0)</f>
        <v>0</v>
      </c>
      <c r="BG113" s="161">
        <f>IF(N113="zákl. přenesená",J113,0)</f>
        <v>0</v>
      </c>
      <c r="BH113" s="161">
        <f>IF(N113="sníž. přenesená",J113,0)</f>
        <v>0</v>
      </c>
      <c r="BI113" s="161">
        <f>IF(N113="nulová",J113,0)</f>
        <v>0</v>
      </c>
      <c r="BJ113" s="15" t="s">
        <v>71</v>
      </c>
      <c r="BK113" s="161">
        <f>ROUND(I113*H113,2)</f>
        <v>0</v>
      </c>
      <c r="BL113" s="15" t="s">
        <v>177</v>
      </c>
      <c r="BM113" s="15" t="s">
        <v>202</v>
      </c>
    </row>
    <row r="114" spans="2:63" s="10" customFormat="1" ht="25.95" customHeight="1">
      <c r="B114" s="139"/>
      <c r="C114" s="140"/>
      <c r="D114" s="141" t="s">
        <v>63</v>
      </c>
      <c r="E114" s="142" t="s">
        <v>557</v>
      </c>
      <c r="F114" s="142" t="s">
        <v>558</v>
      </c>
      <c r="G114" s="140"/>
      <c r="H114" s="140"/>
      <c r="I114" s="140"/>
      <c r="J114" s="143">
        <f>BK114</f>
        <v>0</v>
      </c>
      <c r="K114" s="140"/>
      <c r="L114" s="144"/>
      <c r="M114" s="145"/>
      <c r="N114" s="146"/>
      <c r="O114" s="146"/>
      <c r="P114" s="147">
        <f>SUM(P115:P120)</f>
        <v>0</v>
      </c>
      <c r="Q114" s="146"/>
      <c r="R114" s="147">
        <f>SUM(R115:R120)</f>
        <v>0</v>
      </c>
      <c r="S114" s="146"/>
      <c r="T114" s="148">
        <f>SUM(T115:T120)</f>
        <v>0</v>
      </c>
      <c r="AR114" s="149" t="s">
        <v>73</v>
      </c>
      <c r="AT114" s="150" t="s">
        <v>63</v>
      </c>
      <c r="AU114" s="150" t="s">
        <v>64</v>
      </c>
      <c r="AY114" s="149" t="s">
        <v>126</v>
      </c>
      <c r="BK114" s="151">
        <f>SUM(BK115:BK120)</f>
        <v>0</v>
      </c>
    </row>
    <row r="115" spans="2:65" s="1" customFormat="1" ht="16.5" customHeight="1">
      <c r="B115" s="29"/>
      <c r="C115" s="152" t="s">
        <v>171</v>
      </c>
      <c r="D115" s="152" t="s">
        <v>127</v>
      </c>
      <c r="E115" s="153" t="s">
        <v>632</v>
      </c>
      <c r="F115" s="154" t="s">
        <v>633</v>
      </c>
      <c r="G115" s="155" t="s">
        <v>225</v>
      </c>
      <c r="H115" s="156">
        <v>42</v>
      </c>
      <c r="I115" s="157"/>
      <c r="J115" s="157">
        <f aca="true" t="shared" si="9" ref="J115:J120">ROUND(I115*H115,2)</f>
        <v>0</v>
      </c>
      <c r="K115" s="154" t="s">
        <v>1</v>
      </c>
      <c r="L115" s="33"/>
      <c r="M115" s="55" t="s">
        <v>1</v>
      </c>
      <c r="N115" s="158" t="s">
        <v>35</v>
      </c>
      <c r="O115" s="159">
        <v>0</v>
      </c>
      <c r="P115" s="159">
        <f aca="true" t="shared" si="10" ref="P115:P120">O115*H115</f>
        <v>0</v>
      </c>
      <c r="Q115" s="159">
        <v>0</v>
      </c>
      <c r="R115" s="159">
        <f aca="true" t="shared" si="11" ref="R115:R120">Q115*H115</f>
        <v>0</v>
      </c>
      <c r="S115" s="159">
        <v>0</v>
      </c>
      <c r="T115" s="160">
        <f aca="true" t="shared" si="12" ref="T115:T120">S115*H115</f>
        <v>0</v>
      </c>
      <c r="AR115" s="15" t="s">
        <v>177</v>
      </c>
      <c r="AT115" s="15" t="s">
        <v>127</v>
      </c>
      <c r="AU115" s="15" t="s">
        <v>71</v>
      </c>
      <c r="AY115" s="15" t="s">
        <v>126</v>
      </c>
      <c r="BE115" s="161">
        <f aca="true" t="shared" si="13" ref="BE115:BE120">IF(N115="základní",J115,0)</f>
        <v>0</v>
      </c>
      <c r="BF115" s="161">
        <f aca="true" t="shared" si="14" ref="BF115:BF120">IF(N115="snížená",J115,0)</f>
        <v>0</v>
      </c>
      <c r="BG115" s="161">
        <f aca="true" t="shared" si="15" ref="BG115:BG120">IF(N115="zákl. přenesená",J115,0)</f>
        <v>0</v>
      </c>
      <c r="BH115" s="161">
        <f aca="true" t="shared" si="16" ref="BH115:BH120">IF(N115="sníž. přenesená",J115,0)</f>
        <v>0</v>
      </c>
      <c r="BI115" s="161">
        <f aca="true" t="shared" si="17" ref="BI115:BI120">IF(N115="nulová",J115,0)</f>
        <v>0</v>
      </c>
      <c r="BJ115" s="15" t="s">
        <v>71</v>
      </c>
      <c r="BK115" s="161">
        <f aca="true" t="shared" si="18" ref="BK115:BK120">ROUND(I115*H115,2)</f>
        <v>0</v>
      </c>
      <c r="BL115" s="15" t="s">
        <v>177</v>
      </c>
      <c r="BM115" s="15" t="s">
        <v>206</v>
      </c>
    </row>
    <row r="116" spans="2:65" s="1" customFormat="1" ht="16.5" customHeight="1">
      <c r="B116" s="29"/>
      <c r="C116" s="152" t="s">
        <v>8</v>
      </c>
      <c r="D116" s="152" t="s">
        <v>127</v>
      </c>
      <c r="E116" s="153" t="s">
        <v>559</v>
      </c>
      <c r="F116" s="154" t="s">
        <v>634</v>
      </c>
      <c r="G116" s="155" t="s">
        <v>225</v>
      </c>
      <c r="H116" s="156">
        <v>78</v>
      </c>
      <c r="I116" s="157"/>
      <c r="J116" s="157">
        <f t="shared" si="9"/>
        <v>0</v>
      </c>
      <c r="K116" s="154" t="s">
        <v>131</v>
      </c>
      <c r="L116" s="33"/>
      <c r="M116" s="55" t="s">
        <v>1</v>
      </c>
      <c r="N116" s="158" t="s">
        <v>35</v>
      </c>
      <c r="O116" s="159">
        <v>0</v>
      </c>
      <c r="P116" s="159">
        <f t="shared" si="10"/>
        <v>0</v>
      </c>
      <c r="Q116" s="159">
        <v>0</v>
      </c>
      <c r="R116" s="159">
        <f t="shared" si="11"/>
        <v>0</v>
      </c>
      <c r="S116" s="159">
        <v>0</v>
      </c>
      <c r="T116" s="160">
        <f t="shared" si="12"/>
        <v>0</v>
      </c>
      <c r="AR116" s="15" t="s">
        <v>177</v>
      </c>
      <c r="AT116" s="15" t="s">
        <v>127</v>
      </c>
      <c r="AU116" s="15" t="s">
        <v>71</v>
      </c>
      <c r="AY116" s="15" t="s">
        <v>126</v>
      </c>
      <c r="BE116" s="161">
        <f t="shared" si="13"/>
        <v>0</v>
      </c>
      <c r="BF116" s="161">
        <f t="shared" si="14"/>
        <v>0</v>
      </c>
      <c r="BG116" s="161">
        <f t="shared" si="15"/>
        <v>0</v>
      </c>
      <c r="BH116" s="161">
        <f t="shared" si="16"/>
        <v>0</v>
      </c>
      <c r="BI116" s="161">
        <f t="shared" si="17"/>
        <v>0</v>
      </c>
      <c r="BJ116" s="15" t="s">
        <v>71</v>
      </c>
      <c r="BK116" s="161">
        <f t="shared" si="18"/>
        <v>0</v>
      </c>
      <c r="BL116" s="15" t="s">
        <v>177</v>
      </c>
      <c r="BM116" s="15" t="s">
        <v>210</v>
      </c>
    </row>
    <row r="117" spans="2:65" s="1" customFormat="1" ht="16.5" customHeight="1">
      <c r="B117" s="29"/>
      <c r="C117" s="152" t="s">
        <v>177</v>
      </c>
      <c r="D117" s="152" t="s">
        <v>127</v>
      </c>
      <c r="E117" s="153" t="s">
        <v>635</v>
      </c>
      <c r="F117" s="154" t="s">
        <v>636</v>
      </c>
      <c r="G117" s="155" t="s">
        <v>225</v>
      </c>
      <c r="H117" s="156">
        <v>78</v>
      </c>
      <c r="I117" s="157"/>
      <c r="J117" s="157">
        <f t="shared" si="9"/>
        <v>0</v>
      </c>
      <c r="K117" s="154" t="s">
        <v>131</v>
      </c>
      <c r="L117" s="33"/>
      <c r="M117" s="55" t="s">
        <v>1</v>
      </c>
      <c r="N117" s="158" t="s">
        <v>35</v>
      </c>
      <c r="O117" s="159">
        <v>0</v>
      </c>
      <c r="P117" s="159">
        <f t="shared" si="10"/>
        <v>0</v>
      </c>
      <c r="Q117" s="159">
        <v>0</v>
      </c>
      <c r="R117" s="159">
        <f t="shared" si="11"/>
        <v>0</v>
      </c>
      <c r="S117" s="159">
        <v>0</v>
      </c>
      <c r="T117" s="160">
        <f t="shared" si="12"/>
        <v>0</v>
      </c>
      <c r="AR117" s="15" t="s">
        <v>177</v>
      </c>
      <c r="AT117" s="15" t="s">
        <v>127</v>
      </c>
      <c r="AU117" s="15" t="s">
        <v>71</v>
      </c>
      <c r="AY117" s="15" t="s">
        <v>126</v>
      </c>
      <c r="BE117" s="161">
        <f t="shared" si="13"/>
        <v>0</v>
      </c>
      <c r="BF117" s="161">
        <f t="shared" si="14"/>
        <v>0</v>
      </c>
      <c r="BG117" s="161">
        <f t="shared" si="15"/>
        <v>0</v>
      </c>
      <c r="BH117" s="161">
        <f t="shared" si="16"/>
        <v>0</v>
      </c>
      <c r="BI117" s="161">
        <f t="shared" si="17"/>
        <v>0</v>
      </c>
      <c r="BJ117" s="15" t="s">
        <v>71</v>
      </c>
      <c r="BK117" s="161">
        <f t="shared" si="18"/>
        <v>0</v>
      </c>
      <c r="BL117" s="15" t="s">
        <v>177</v>
      </c>
      <c r="BM117" s="15" t="s">
        <v>270</v>
      </c>
    </row>
    <row r="118" spans="2:65" s="1" customFormat="1" ht="16.5" customHeight="1">
      <c r="B118" s="29"/>
      <c r="C118" s="152" t="s">
        <v>211</v>
      </c>
      <c r="D118" s="152" t="s">
        <v>127</v>
      </c>
      <c r="E118" s="153" t="s">
        <v>565</v>
      </c>
      <c r="F118" s="154" t="s">
        <v>566</v>
      </c>
      <c r="G118" s="155" t="s">
        <v>225</v>
      </c>
      <c r="H118" s="156">
        <v>20</v>
      </c>
      <c r="I118" s="157"/>
      <c r="J118" s="157">
        <f t="shared" si="9"/>
        <v>0</v>
      </c>
      <c r="K118" s="154" t="s">
        <v>131</v>
      </c>
      <c r="L118" s="33"/>
      <c r="M118" s="55" t="s">
        <v>1</v>
      </c>
      <c r="N118" s="158" t="s">
        <v>35</v>
      </c>
      <c r="O118" s="159">
        <v>0</v>
      </c>
      <c r="P118" s="159">
        <f t="shared" si="10"/>
        <v>0</v>
      </c>
      <c r="Q118" s="159">
        <v>0</v>
      </c>
      <c r="R118" s="159">
        <f t="shared" si="11"/>
        <v>0</v>
      </c>
      <c r="S118" s="159">
        <v>0</v>
      </c>
      <c r="T118" s="160">
        <f t="shared" si="12"/>
        <v>0</v>
      </c>
      <c r="AR118" s="15" t="s">
        <v>177</v>
      </c>
      <c r="AT118" s="15" t="s">
        <v>127</v>
      </c>
      <c r="AU118" s="15" t="s">
        <v>71</v>
      </c>
      <c r="AY118" s="15" t="s">
        <v>126</v>
      </c>
      <c r="BE118" s="161">
        <f t="shared" si="13"/>
        <v>0</v>
      </c>
      <c r="BF118" s="161">
        <f t="shared" si="14"/>
        <v>0</v>
      </c>
      <c r="BG118" s="161">
        <f t="shared" si="15"/>
        <v>0</v>
      </c>
      <c r="BH118" s="161">
        <f t="shared" si="16"/>
        <v>0</v>
      </c>
      <c r="BI118" s="161">
        <f t="shared" si="17"/>
        <v>0</v>
      </c>
      <c r="BJ118" s="15" t="s">
        <v>71</v>
      </c>
      <c r="BK118" s="161">
        <f t="shared" si="18"/>
        <v>0</v>
      </c>
      <c r="BL118" s="15" t="s">
        <v>177</v>
      </c>
      <c r="BM118" s="15" t="s">
        <v>215</v>
      </c>
    </row>
    <row r="119" spans="2:65" s="1" customFormat="1" ht="16.5" customHeight="1">
      <c r="B119" s="29"/>
      <c r="C119" s="183" t="s">
        <v>181</v>
      </c>
      <c r="D119" s="183" t="s">
        <v>199</v>
      </c>
      <c r="E119" s="184" t="s">
        <v>567</v>
      </c>
      <c r="F119" s="185" t="s">
        <v>568</v>
      </c>
      <c r="G119" s="186" t="s">
        <v>225</v>
      </c>
      <c r="H119" s="187">
        <v>20</v>
      </c>
      <c r="I119" s="188"/>
      <c r="J119" s="188">
        <f t="shared" si="9"/>
        <v>0</v>
      </c>
      <c r="K119" s="185" t="s">
        <v>131</v>
      </c>
      <c r="L119" s="189"/>
      <c r="M119" s="190" t="s">
        <v>1</v>
      </c>
      <c r="N119" s="191" t="s">
        <v>35</v>
      </c>
      <c r="O119" s="159">
        <v>0</v>
      </c>
      <c r="P119" s="159">
        <f t="shared" si="10"/>
        <v>0</v>
      </c>
      <c r="Q119" s="159">
        <v>0</v>
      </c>
      <c r="R119" s="159">
        <f t="shared" si="11"/>
        <v>0</v>
      </c>
      <c r="S119" s="159">
        <v>0</v>
      </c>
      <c r="T119" s="160">
        <f t="shared" si="12"/>
        <v>0</v>
      </c>
      <c r="AR119" s="15" t="s">
        <v>270</v>
      </c>
      <c r="AT119" s="15" t="s">
        <v>199</v>
      </c>
      <c r="AU119" s="15" t="s">
        <v>71</v>
      </c>
      <c r="AY119" s="15" t="s">
        <v>126</v>
      </c>
      <c r="BE119" s="161">
        <f t="shared" si="13"/>
        <v>0</v>
      </c>
      <c r="BF119" s="161">
        <f t="shared" si="14"/>
        <v>0</v>
      </c>
      <c r="BG119" s="161">
        <f t="shared" si="15"/>
        <v>0</v>
      </c>
      <c r="BH119" s="161">
        <f t="shared" si="16"/>
        <v>0</v>
      </c>
      <c r="BI119" s="161">
        <f t="shared" si="17"/>
        <v>0</v>
      </c>
      <c r="BJ119" s="15" t="s">
        <v>71</v>
      </c>
      <c r="BK119" s="161">
        <f t="shared" si="18"/>
        <v>0</v>
      </c>
      <c r="BL119" s="15" t="s">
        <v>177</v>
      </c>
      <c r="BM119" s="15" t="s">
        <v>233</v>
      </c>
    </row>
    <row r="120" spans="2:65" s="1" customFormat="1" ht="16.5" customHeight="1">
      <c r="B120" s="29"/>
      <c r="C120" s="152" t="s">
        <v>219</v>
      </c>
      <c r="D120" s="152" t="s">
        <v>127</v>
      </c>
      <c r="E120" s="153" t="s">
        <v>569</v>
      </c>
      <c r="F120" s="154" t="s">
        <v>570</v>
      </c>
      <c r="G120" s="155" t="s">
        <v>571</v>
      </c>
      <c r="H120" s="156">
        <v>5</v>
      </c>
      <c r="I120" s="157"/>
      <c r="J120" s="157">
        <f t="shared" si="9"/>
        <v>0</v>
      </c>
      <c r="K120" s="154" t="s">
        <v>539</v>
      </c>
      <c r="L120" s="33"/>
      <c r="M120" s="55" t="s">
        <v>1</v>
      </c>
      <c r="N120" s="158" t="s">
        <v>35</v>
      </c>
      <c r="O120" s="159">
        <v>0</v>
      </c>
      <c r="P120" s="159">
        <f t="shared" si="10"/>
        <v>0</v>
      </c>
      <c r="Q120" s="159">
        <v>0</v>
      </c>
      <c r="R120" s="159">
        <f t="shared" si="11"/>
        <v>0</v>
      </c>
      <c r="S120" s="159">
        <v>0</v>
      </c>
      <c r="T120" s="160">
        <f t="shared" si="12"/>
        <v>0</v>
      </c>
      <c r="AR120" s="15" t="s">
        <v>177</v>
      </c>
      <c r="AT120" s="15" t="s">
        <v>127</v>
      </c>
      <c r="AU120" s="15" t="s">
        <v>71</v>
      </c>
      <c r="AY120" s="15" t="s">
        <v>126</v>
      </c>
      <c r="BE120" s="161">
        <f t="shared" si="13"/>
        <v>0</v>
      </c>
      <c r="BF120" s="161">
        <f t="shared" si="14"/>
        <v>0</v>
      </c>
      <c r="BG120" s="161">
        <f t="shared" si="15"/>
        <v>0</v>
      </c>
      <c r="BH120" s="161">
        <f t="shared" si="16"/>
        <v>0</v>
      </c>
      <c r="BI120" s="161">
        <f t="shared" si="17"/>
        <v>0</v>
      </c>
      <c r="BJ120" s="15" t="s">
        <v>71</v>
      </c>
      <c r="BK120" s="161">
        <f t="shared" si="18"/>
        <v>0</v>
      </c>
      <c r="BL120" s="15" t="s">
        <v>177</v>
      </c>
      <c r="BM120" s="15" t="s">
        <v>238</v>
      </c>
    </row>
    <row r="121" spans="2:63" s="10" customFormat="1" ht="25.95" customHeight="1">
      <c r="B121" s="139"/>
      <c r="C121" s="140"/>
      <c r="D121" s="141" t="s">
        <v>63</v>
      </c>
      <c r="E121" s="142" t="s">
        <v>588</v>
      </c>
      <c r="F121" s="142" t="s">
        <v>589</v>
      </c>
      <c r="G121" s="140"/>
      <c r="H121" s="140"/>
      <c r="I121" s="140"/>
      <c r="J121" s="143">
        <f>BK121</f>
        <v>0</v>
      </c>
      <c r="K121" s="140"/>
      <c r="L121" s="144"/>
      <c r="M121" s="145"/>
      <c r="N121" s="146"/>
      <c r="O121" s="146"/>
      <c r="P121" s="147">
        <f>P122+SUM(P123:P126)+P129+P132</f>
        <v>0</v>
      </c>
      <c r="Q121" s="146"/>
      <c r="R121" s="147">
        <f>R122+SUM(R123:R126)+R129+R132</f>
        <v>0</v>
      </c>
      <c r="S121" s="146"/>
      <c r="T121" s="148">
        <f>T122+SUM(T123:T126)+T129+T132</f>
        <v>0</v>
      </c>
      <c r="AR121" s="149" t="s">
        <v>73</v>
      </c>
      <c r="AT121" s="150" t="s">
        <v>63</v>
      </c>
      <c r="AU121" s="150" t="s">
        <v>64</v>
      </c>
      <c r="AY121" s="149" t="s">
        <v>126</v>
      </c>
      <c r="BK121" s="151">
        <f>BK122+SUM(BK123:BK126)+BK129+BK132</f>
        <v>0</v>
      </c>
    </row>
    <row r="122" spans="2:65" s="1" customFormat="1" ht="16.5" customHeight="1">
      <c r="B122" s="29"/>
      <c r="C122" s="152" t="s">
        <v>186</v>
      </c>
      <c r="D122" s="152" t="s">
        <v>127</v>
      </c>
      <c r="E122" s="153" t="s">
        <v>590</v>
      </c>
      <c r="F122" s="154" t="s">
        <v>591</v>
      </c>
      <c r="G122" s="155" t="s">
        <v>225</v>
      </c>
      <c r="H122" s="156">
        <v>1</v>
      </c>
      <c r="I122" s="157"/>
      <c r="J122" s="157">
        <f>ROUND(I122*H122,2)</f>
        <v>0</v>
      </c>
      <c r="K122" s="154" t="s">
        <v>1</v>
      </c>
      <c r="L122" s="33"/>
      <c r="M122" s="55" t="s">
        <v>1</v>
      </c>
      <c r="N122" s="158" t="s">
        <v>35</v>
      </c>
      <c r="O122" s="159">
        <v>0</v>
      </c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AR122" s="15" t="s">
        <v>177</v>
      </c>
      <c r="AT122" s="15" t="s">
        <v>127</v>
      </c>
      <c r="AU122" s="15" t="s">
        <v>71</v>
      </c>
      <c r="AY122" s="15" t="s">
        <v>126</v>
      </c>
      <c r="BE122" s="161">
        <f>IF(N122="základní",J122,0)</f>
        <v>0</v>
      </c>
      <c r="BF122" s="161">
        <f>IF(N122="snížená",J122,0)</f>
        <v>0</v>
      </c>
      <c r="BG122" s="161">
        <f>IF(N122="zákl. přenesená",J122,0)</f>
        <v>0</v>
      </c>
      <c r="BH122" s="161">
        <f>IF(N122="sníž. přenesená",J122,0)</f>
        <v>0</v>
      </c>
      <c r="BI122" s="161">
        <f>IF(N122="nulová",J122,0)</f>
        <v>0</v>
      </c>
      <c r="BJ122" s="15" t="s">
        <v>71</v>
      </c>
      <c r="BK122" s="161">
        <f>ROUND(I122*H122,2)</f>
        <v>0</v>
      </c>
      <c r="BL122" s="15" t="s">
        <v>177</v>
      </c>
      <c r="BM122" s="15" t="s">
        <v>242</v>
      </c>
    </row>
    <row r="123" spans="2:65" s="1" customFormat="1" ht="16.5" customHeight="1">
      <c r="B123" s="29"/>
      <c r="C123" s="183" t="s">
        <v>7</v>
      </c>
      <c r="D123" s="183" t="s">
        <v>199</v>
      </c>
      <c r="E123" s="184" t="s">
        <v>592</v>
      </c>
      <c r="F123" s="185" t="s">
        <v>593</v>
      </c>
      <c r="G123" s="186" t="s">
        <v>225</v>
      </c>
      <c r="H123" s="187">
        <v>1</v>
      </c>
      <c r="I123" s="188"/>
      <c r="J123" s="188">
        <f>ROUND(I123*H123,2)</f>
        <v>0</v>
      </c>
      <c r="K123" s="185" t="s">
        <v>131</v>
      </c>
      <c r="L123" s="189"/>
      <c r="M123" s="190" t="s">
        <v>1</v>
      </c>
      <c r="N123" s="191" t="s">
        <v>35</v>
      </c>
      <c r="O123" s="159">
        <v>0</v>
      </c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AR123" s="15" t="s">
        <v>270</v>
      </c>
      <c r="AT123" s="15" t="s">
        <v>199</v>
      </c>
      <c r="AU123" s="15" t="s">
        <v>71</v>
      </c>
      <c r="AY123" s="15" t="s">
        <v>126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15" t="s">
        <v>71</v>
      </c>
      <c r="BK123" s="161">
        <f>ROUND(I123*H123,2)</f>
        <v>0</v>
      </c>
      <c r="BL123" s="15" t="s">
        <v>177</v>
      </c>
      <c r="BM123" s="15" t="s">
        <v>247</v>
      </c>
    </row>
    <row r="124" spans="2:65" s="1" customFormat="1" ht="16.5" customHeight="1">
      <c r="B124" s="29"/>
      <c r="C124" s="152" t="s">
        <v>190</v>
      </c>
      <c r="D124" s="152" t="s">
        <v>127</v>
      </c>
      <c r="E124" s="153" t="s">
        <v>596</v>
      </c>
      <c r="F124" s="154" t="s">
        <v>597</v>
      </c>
      <c r="G124" s="155" t="s">
        <v>225</v>
      </c>
      <c r="H124" s="156">
        <v>4</v>
      </c>
      <c r="I124" s="157"/>
      <c r="J124" s="157">
        <f>ROUND(I124*H124,2)</f>
        <v>0</v>
      </c>
      <c r="K124" s="154" t="s">
        <v>1</v>
      </c>
      <c r="L124" s="33"/>
      <c r="M124" s="55" t="s">
        <v>1</v>
      </c>
      <c r="N124" s="158" t="s">
        <v>35</v>
      </c>
      <c r="O124" s="159">
        <v>0</v>
      </c>
      <c r="P124" s="159">
        <f>O124*H124</f>
        <v>0</v>
      </c>
      <c r="Q124" s="159">
        <v>0</v>
      </c>
      <c r="R124" s="159">
        <f>Q124*H124</f>
        <v>0</v>
      </c>
      <c r="S124" s="159">
        <v>0</v>
      </c>
      <c r="T124" s="160">
        <f>S124*H124</f>
        <v>0</v>
      </c>
      <c r="AR124" s="15" t="s">
        <v>177</v>
      </c>
      <c r="AT124" s="15" t="s">
        <v>127</v>
      </c>
      <c r="AU124" s="15" t="s">
        <v>71</v>
      </c>
      <c r="AY124" s="15" t="s">
        <v>126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71</v>
      </c>
      <c r="BK124" s="161">
        <f>ROUND(I124*H124,2)</f>
        <v>0</v>
      </c>
      <c r="BL124" s="15" t="s">
        <v>177</v>
      </c>
      <c r="BM124" s="15" t="s">
        <v>252</v>
      </c>
    </row>
    <row r="125" spans="2:65" s="1" customFormat="1" ht="16.5" customHeight="1">
      <c r="B125" s="29"/>
      <c r="C125" s="183" t="s">
        <v>235</v>
      </c>
      <c r="D125" s="183" t="s">
        <v>199</v>
      </c>
      <c r="E125" s="184" t="s">
        <v>598</v>
      </c>
      <c r="F125" s="185" t="s">
        <v>599</v>
      </c>
      <c r="G125" s="186" t="s">
        <v>225</v>
      </c>
      <c r="H125" s="187">
        <v>4</v>
      </c>
      <c r="I125" s="188"/>
      <c r="J125" s="188">
        <f>ROUND(I125*H125,2)</f>
        <v>0</v>
      </c>
      <c r="K125" s="185" t="s">
        <v>131</v>
      </c>
      <c r="L125" s="189"/>
      <c r="M125" s="190" t="s">
        <v>1</v>
      </c>
      <c r="N125" s="191" t="s">
        <v>35</v>
      </c>
      <c r="O125" s="159">
        <v>0</v>
      </c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AR125" s="15" t="s">
        <v>270</v>
      </c>
      <c r="AT125" s="15" t="s">
        <v>199</v>
      </c>
      <c r="AU125" s="15" t="s">
        <v>71</v>
      </c>
      <c r="AY125" s="15" t="s">
        <v>126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15" t="s">
        <v>71</v>
      </c>
      <c r="BK125" s="161">
        <f>ROUND(I125*H125,2)</f>
        <v>0</v>
      </c>
      <c r="BL125" s="15" t="s">
        <v>177</v>
      </c>
      <c r="BM125" s="15" t="s">
        <v>258</v>
      </c>
    </row>
    <row r="126" spans="2:63" s="10" customFormat="1" ht="22.95" customHeight="1">
      <c r="B126" s="139"/>
      <c r="C126" s="140"/>
      <c r="D126" s="141" t="s">
        <v>63</v>
      </c>
      <c r="E126" s="192" t="s">
        <v>148</v>
      </c>
      <c r="F126" s="192" t="s">
        <v>249</v>
      </c>
      <c r="G126" s="140"/>
      <c r="H126" s="140"/>
      <c r="I126" s="140"/>
      <c r="J126" s="193">
        <f>BK126</f>
        <v>0</v>
      </c>
      <c r="K126" s="140"/>
      <c r="L126" s="144"/>
      <c r="M126" s="145"/>
      <c r="N126" s="146"/>
      <c r="O126" s="146"/>
      <c r="P126" s="147">
        <f>SUM(P127:P128)</f>
        <v>0</v>
      </c>
      <c r="Q126" s="146"/>
      <c r="R126" s="147">
        <f>SUM(R127:R128)</f>
        <v>0</v>
      </c>
      <c r="S126" s="146"/>
      <c r="T126" s="148">
        <f>SUM(T127:T128)</f>
        <v>0</v>
      </c>
      <c r="AR126" s="149" t="s">
        <v>71</v>
      </c>
      <c r="AT126" s="150" t="s">
        <v>63</v>
      </c>
      <c r="AU126" s="150" t="s">
        <v>71</v>
      </c>
      <c r="AY126" s="149" t="s">
        <v>126</v>
      </c>
      <c r="BK126" s="151">
        <f>SUM(BK127:BK128)</f>
        <v>0</v>
      </c>
    </row>
    <row r="127" spans="2:65" s="1" customFormat="1" ht="16.5" customHeight="1">
      <c r="B127" s="29"/>
      <c r="C127" s="152" t="s">
        <v>195</v>
      </c>
      <c r="D127" s="152" t="s">
        <v>127</v>
      </c>
      <c r="E127" s="153" t="s">
        <v>572</v>
      </c>
      <c r="F127" s="154" t="s">
        <v>573</v>
      </c>
      <c r="G127" s="155" t="s">
        <v>136</v>
      </c>
      <c r="H127" s="156">
        <v>56</v>
      </c>
      <c r="I127" s="157"/>
      <c r="J127" s="157">
        <f>ROUND(I127*H127,2)</f>
        <v>0</v>
      </c>
      <c r="K127" s="154" t="s">
        <v>131</v>
      </c>
      <c r="L127" s="33"/>
      <c r="M127" s="55" t="s">
        <v>1</v>
      </c>
      <c r="N127" s="158" t="s">
        <v>35</v>
      </c>
      <c r="O127" s="159">
        <v>0</v>
      </c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5" t="s">
        <v>132</v>
      </c>
      <c r="AT127" s="15" t="s">
        <v>127</v>
      </c>
      <c r="AU127" s="15" t="s">
        <v>73</v>
      </c>
      <c r="AY127" s="15" t="s">
        <v>126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5" t="s">
        <v>71</v>
      </c>
      <c r="BK127" s="161">
        <f>ROUND(I127*H127,2)</f>
        <v>0</v>
      </c>
      <c r="BL127" s="15" t="s">
        <v>132</v>
      </c>
      <c r="BM127" s="15" t="s">
        <v>261</v>
      </c>
    </row>
    <row r="128" spans="2:65" s="1" customFormat="1" ht="22.5" customHeight="1">
      <c r="B128" s="29"/>
      <c r="C128" s="152" t="s">
        <v>244</v>
      </c>
      <c r="D128" s="152" t="s">
        <v>127</v>
      </c>
      <c r="E128" s="153" t="s">
        <v>574</v>
      </c>
      <c r="F128" s="154" t="s">
        <v>575</v>
      </c>
      <c r="G128" s="155" t="s">
        <v>136</v>
      </c>
      <c r="H128" s="156">
        <v>16</v>
      </c>
      <c r="I128" s="157"/>
      <c r="J128" s="157">
        <f>ROUND(I128*H128,2)</f>
        <v>0</v>
      </c>
      <c r="K128" s="154" t="s">
        <v>131</v>
      </c>
      <c r="L128" s="33"/>
      <c r="M128" s="55" t="s">
        <v>1</v>
      </c>
      <c r="N128" s="158" t="s">
        <v>35</v>
      </c>
      <c r="O128" s="159">
        <v>0</v>
      </c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5" t="s">
        <v>132</v>
      </c>
      <c r="AT128" s="15" t="s">
        <v>127</v>
      </c>
      <c r="AU128" s="15" t="s">
        <v>73</v>
      </c>
      <c r="AY128" s="15" t="s">
        <v>126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71</v>
      </c>
      <c r="BK128" s="161">
        <f>ROUND(I128*H128,2)</f>
        <v>0</v>
      </c>
      <c r="BL128" s="15" t="s">
        <v>132</v>
      </c>
      <c r="BM128" s="15" t="s">
        <v>264</v>
      </c>
    </row>
    <row r="129" spans="2:63" s="10" customFormat="1" ht="22.95" customHeight="1">
      <c r="B129" s="139"/>
      <c r="C129" s="140"/>
      <c r="D129" s="141" t="s">
        <v>63</v>
      </c>
      <c r="E129" s="192" t="s">
        <v>576</v>
      </c>
      <c r="F129" s="192" t="s">
        <v>577</v>
      </c>
      <c r="G129" s="140"/>
      <c r="H129" s="140"/>
      <c r="I129" s="140"/>
      <c r="J129" s="193">
        <f>BK129</f>
        <v>0</v>
      </c>
      <c r="K129" s="140"/>
      <c r="L129" s="144"/>
      <c r="M129" s="145"/>
      <c r="N129" s="146"/>
      <c r="O129" s="146"/>
      <c r="P129" s="147">
        <f>SUM(P130:P131)</f>
        <v>0</v>
      </c>
      <c r="Q129" s="146"/>
      <c r="R129" s="147">
        <f>SUM(R130:R131)</f>
        <v>0</v>
      </c>
      <c r="S129" s="146"/>
      <c r="T129" s="148">
        <f>SUM(T130:T131)</f>
        <v>0</v>
      </c>
      <c r="AR129" s="149" t="s">
        <v>73</v>
      </c>
      <c r="AT129" s="150" t="s">
        <v>63</v>
      </c>
      <c r="AU129" s="150" t="s">
        <v>71</v>
      </c>
      <c r="AY129" s="149" t="s">
        <v>126</v>
      </c>
      <c r="BK129" s="151">
        <f>SUM(BK130:BK131)</f>
        <v>0</v>
      </c>
    </row>
    <row r="130" spans="2:65" s="1" customFormat="1" ht="16.5" customHeight="1">
      <c r="B130" s="29"/>
      <c r="C130" s="152" t="s">
        <v>202</v>
      </c>
      <c r="D130" s="152" t="s">
        <v>127</v>
      </c>
      <c r="E130" s="153" t="s">
        <v>578</v>
      </c>
      <c r="F130" s="154" t="s">
        <v>579</v>
      </c>
      <c r="G130" s="155" t="s">
        <v>136</v>
      </c>
      <c r="H130" s="156">
        <v>16</v>
      </c>
      <c r="I130" s="157"/>
      <c r="J130" s="157">
        <f>ROUND(I130*H130,2)</f>
        <v>0</v>
      </c>
      <c r="K130" s="154" t="s">
        <v>539</v>
      </c>
      <c r="L130" s="33"/>
      <c r="M130" s="55" t="s">
        <v>1</v>
      </c>
      <c r="N130" s="158" t="s">
        <v>35</v>
      </c>
      <c r="O130" s="159">
        <v>0</v>
      </c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5" t="s">
        <v>177</v>
      </c>
      <c r="AT130" s="15" t="s">
        <v>127</v>
      </c>
      <c r="AU130" s="15" t="s">
        <v>73</v>
      </c>
      <c r="AY130" s="15" t="s">
        <v>126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71</v>
      </c>
      <c r="BK130" s="161">
        <f>ROUND(I130*H130,2)</f>
        <v>0</v>
      </c>
      <c r="BL130" s="15" t="s">
        <v>177</v>
      </c>
      <c r="BM130" s="15" t="s">
        <v>266</v>
      </c>
    </row>
    <row r="131" spans="2:65" s="1" customFormat="1" ht="16.5" customHeight="1">
      <c r="B131" s="29"/>
      <c r="C131" s="152" t="s">
        <v>256</v>
      </c>
      <c r="D131" s="152" t="s">
        <v>127</v>
      </c>
      <c r="E131" s="153" t="s">
        <v>580</v>
      </c>
      <c r="F131" s="154" t="s">
        <v>581</v>
      </c>
      <c r="G131" s="155" t="s">
        <v>136</v>
      </c>
      <c r="H131" s="156">
        <v>16</v>
      </c>
      <c r="I131" s="157"/>
      <c r="J131" s="157">
        <f>ROUND(I131*H131,2)</f>
        <v>0</v>
      </c>
      <c r="K131" s="154" t="s">
        <v>539</v>
      </c>
      <c r="L131" s="33"/>
      <c r="M131" s="55" t="s">
        <v>1</v>
      </c>
      <c r="N131" s="158" t="s">
        <v>35</v>
      </c>
      <c r="O131" s="159">
        <v>0</v>
      </c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5" t="s">
        <v>177</v>
      </c>
      <c r="AT131" s="15" t="s">
        <v>127</v>
      </c>
      <c r="AU131" s="15" t="s">
        <v>73</v>
      </c>
      <c r="AY131" s="15" t="s">
        <v>126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71</v>
      </c>
      <c r="BK131" s="161">
        <f>ROUND(I131*H131,2)</f>
        <v>0</v>
      </c>
      <c r="BL131" s="15" t="s">
        <v>177</v>
      </c>
      <c r="BM131" s="15" t="s">
        <v>269</v>
      </c>
    </row>
    <row r="132" spans="2:63" s="10" customFormat="1" ht="22.95" customHeight="1">
      <c r="B132" s="139"/>
      <c r="C132" s="140"/>
      <c r="D132" s="141" t="s">
        <v>63</v>
      </c>
      <c r="E132" s="192" t="s">
        <v>582</v>
      </c>
      <c r="F132" s="192" t="s">
        <v>583</v>
      </c>
      <c r="G132" s="140"/>
      <c r="H132" s="140"/>
      <c r="I132" s="140"/>
      <c r="J132" s="193">
        <f>BK132</f>
        <v>0</v>
      </c>
      <c r="K132" s="140"/>
      <c r="L132" s="144"/>
      <c r="M132" s="145"/>
      <c r="N132" s="146"/>
      <c r="O132" s="146"/>
      <c r="P132" s="147">
        <f>SUM(P133:P135)</f>
        <v>0</v>
      </c>
      <c r="Q132" s="146"/>
      <c r="R132" s="147">
        <f>SUM(R133:R135)</f>
        <v>0</v>
      </c>
      <c r="S132" s="146"/>
      <c r="T132" s="148">
        <f>SUM(T133:T135)</f>
        <v>0</v>
      </c>
      <c r="AR132" s="149" t="s">
        <v>73</v>
      </c>
      <c r="AT132" s="150" t="s">
        <v>63</v>
      </c>
      <c r="AU132" s="150" t="s">
        <v>71</v>
      </c>
      <c r="AY132" s="149" t="s">
        <v>126</v>
      </c>
      <c r="BK132" s="151">
        <f>SUM(BK133:BK135)</f>
        <v>0</v>
      </c>
    </row>
    <row r="133" spans="2:65" s="1" customFormat="1" ht="16.5" customHeight="1">
      <c r="B133" s="29"/>
      <c r="C133" s="152" t="s">
        <v>206</v>
      </c>
      <c r="D133" s="152" t="s">
        <v>127</v>
      </c>
      <c r="E133" s="153" t="s">
        <v>584</v>
      </c>
      <c r="F133" s="154" t="s">
        <v>585</v>
      </c>
      <c r="G133" s="155" t="s">
        <v>136</v>
      </c>
      <c r="H133" s="156">
        <v>56</v>
      </c>
      <c r="I133" s="157"/>
      <c r="J133" s="157">
        <f>ROUND(I133*H133,2)</f>
        <v>0</v>
      </c>
      <c r="K133" s="154" t="s">
        <v>539</v>
      </c>
      <c r="L133" s="33"/>
      <c r="M133" s="55" t="s">
        <v>1</v>
      </c>
      <c r="N133" s="158" t="s">
        <v>35</v>
      </c>
      <c r="O133" s="159">
        <v>0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5" t="s">
        <v>177</v>
      </c>
      <c r="AT133" s="15" t="s">
        <v>127</v>
      </c>
      <c r="AU133" s="15" t="s">
        <v>73</v>
      </c>
      <c r="AY133" s="15" t="s">
        <v>126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71</v>
      </c>
      <c r="BK133" s="161">
        <f>ROUND(I133*H133,2)</f>
        <v>0</v>
      </c>
      <c r="BL133" s="15" t="s">
        <v>177</v>
      </c>
      <c r="BM133" s="15" t="s">
        <v>272</v>
      </c>
    </row>
    <row r="134" spans="2:65" s="1" customFormat="1" ht="22.5" customHeight="1">
      <c r="B134" s="29"/>
      <c r="C134" s="152" t="s">
        <v>262</v>
      </c>
      <c r="D134" s="152" t="s">
        <v>127</v>
      </c>
      <c r="E134" s="153" t="s">
        <v>586</v>
      </c>
      <c r="F134" s="154" t="s">
        <v>587</v>
      </c>
      <c r="G134" s="155" t="s">
        <v>136</v>
      </c>
      <c r="H134" s="156">
        <v>56</v>
      </c>
      <c r="I134" s="157"/>
      <c r="J134" s="157">
        <f>ROUND(I134*H134,2)</f>
        <v>0</v>
      </c>
      <c r="K134" s="154" t="s">
        <v>539</v>
      </c>
      <c r="L134" s="33"/>
      <c r="M134" s="55" t="s">
        <v>1</v>
      </c>
      <c r="N134" s="158" t="s">
        <v>35</v>
      </c>
      <c r="O134" s="159">
        <v>0</v>
      </c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5" t="s">
        <v>177</v>
      </c>
      <c r="AT134" s="15" t="s">
        <v>127</v>
      </c>
      <c r="AU134" s="15" t="s">
        <v>73</v>
      </c>
      <c r="AY134" s="15" t="s">
        <v>126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5" t="s">
        <v>71</v>
      </c>
      <c r="BK134" s="161">
        <f>ROUND(I134*H134,2)</f>
        <v>0</v>
      </c>
      <c r="BL134" s="15" t="s">
        <v>177</v>
      </c>
      <c r="BM134" s="15" t="s">
        <v>275</v>
      </c>
    </row>
    <row r="135" spans="2:47" s="1" customFormat="1" ht="19.2">
      <c r="B135" s="29"/>
      <c r="C135" s="30"/>
      <c r="D135" s="164" t="s">
        <v>259</v>
      </c>
      <c r="E135" s="30"/>
      <c r="F135" s="194" t="s">
        <v>637</v>
      </c>
      <c r="G135" s="30"/>
      <c r="H135" s="30"/>
      <c r="I135" s="30"/>
      <c r="J135" s="30"/>
      <c r="K135" s="30"/>
      <c r="L135" s="33"/>
      <c r="M135" s="195"/>
      <c r="N135" s="56"/>
      <c r="O135" s="56"/>
      <c r="P135" s="56"/>
      <c r="Q135" s="56"/>
      <c r="R135" s="56"/>
      <c r="S135" s="56"/>
      <c r="T135" s="57"/>
      <c r="AT135" s="15" t="s">
        <v>259</v>
      </c>
      <c r="AU135" s="15" t="s">
        <v>73</v>
      </c>
    </row>
    <row r="136" spans="2:63" s="10" customFormat="1" ht="25.95" customHeight="1">
      <c r="B136" s="139"/>
      <c r="C136" s="140"/>
      <c r="D136" s="141" t="s">
        <v>63</v>
      </c>
      <c r="E136" s="142" t="s">
        <v>433</v>
      </c>
      <c r="F136" s="142" t="s">
        <v>434</v>
      </c>
      <c r="G136" s="140"/>
      <c r="H136" s="140"/>
      <c r="I136" s="140"/>
      <c r="J136" s="143">
        <f>BK136</f>
        <v>0</v>
      </c>
      <c r="K136" s="140"/>
      <c r="L136" s="144"/>
      <c r="M136" s="145"/>
      <c r="N136" s="146"/>
      <c r="O136" s="146"/>
      <c r="P136" s="147">
        <f>P137+P138</f>
        <v>0</v>
      </c>
      <c r="Q136" s="146"/>
      <c r="R136" s="147">
        <f>R137+R138</f>
        <v>0</v>
      </c>
      <c r="S136" s="146"/>
      <c r="T136" s="148">
        <f>T137+T138</f>
        <v>0</v>
      </c>
      <c r="AR136" s="149" t="s">
        <v>141</v>
      </c>
      <c r="AT136" s="150" t="s">
        <v>63</v>
      </c>
      <c r="AU136" s="150" t="s">
        <v>64</v>
      </c>
      <c r="AY136" s="149" t="s">
        <v>126</v>
      </c>
      <c r="BK136" s="151">
        <f>BK137+BK138</f>
        <v>0</v>
      </c>
    </row>
    <row r="137" spans="2:65" s="1" customFormat="1" ht="16.5" customHeight="1">
      <c r="B137" s="29"/>
      <c r="C137" s="152" t="s">
        <v>210</v>
      </c>
      <c r="D137" s="152" t="s">
        <v>127</v>
      </c>
      <c r="E137" s="153" t="s">
        <v>594</v>
      </c>
      <c r="F137" s="154" t="s">
        <v>595</v>
      </c>
      <c r="G137" s="155" t="s">
        <v>214</v>
      </c>
      <c r="H137" s="156">
        <v>200</v>
      </c>
      <c r="I137" s="157"/>
      <c r="J137" s="157">
        <f>ROUND(I137*H137,2)</f>
        <v>0</v>
      </c>
      <c r="K137" s="154" t="s">
        <v>1</v>
      </c>
      <c r="L137" s="33"/>
      <c r="M137" s="55" t="s">
        <v>1</v>
      </c>
      <c r="N137" s="158" t="s">
        <v>35</v>
      </c>
      <c r="O137" s="159">
        <v>0</v>
      </c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15" t="s">
        <v>284</v>
      </c>
      <c r="AT137" s="15" t="s">
        <v>127</v>
      </c>
      <c r="AU137" s="15" t="s">
        <v>71</v>
      </c>
      <c r="AY137" s="15" t="s">
        <v>126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71</v>
      </c>
      <c r="BK137" s="161">
        <f>ROUND(I137*H137,2)</f>
        <v>0</v>
      </c>
      <c r="BL137" s="15" t="s">
        <v>284</v>
      </c>
      <c r="BM137" s="15" t="s">
        <v>277</v>
      </c>
    </row>
    <row r="138" spans="2:63" s="10" customFormat="1" ht="22.95" customHeight="1">
      <c r="B138" s="139"/>
      <c r="C138" s="140"/>
      <c r="D138" s="141" t="s">
        <v>63</v>
      </c>
      <c r="E138" s="192" t="s">
        <v>600</v>
      </c>
      <c r="F138" s="192" t="s">
        <v>601</v>
      </c>
      <c r="G138" s="140"/>
      <c r="H138" s="140"/>
      <c r="I138" s="140"/>
      <c r="J138" s="193">
        <f>BK138</f>
        <v>0</v>
      </c>
      <c r="K138" s="140"/>
      <c r="L138" s="144"/>
      <c r="M138" s="145"/>
      <c r="N138" s="146"/>
      <c r="O138" s="146"/>
      <c r="P138" s="147">
        <f>SUM(P139:P142)</f>
        <v>0</v>
      </c>
      <c r="Q138" s="146"/>
      <c r="R138" s="147">
        <f>SUM(R139:R142)</f>
        <v>0</v>
      </c>
      <c r="S138" s="146"/>
      <c r="T138" s="148">
        <f>SUM(T139:T142)</f>
        <v>0</v>
      </c>
      <c r="AR138" s="149" t="s">
        <v>141</v>
      </c>
      <c r="AT138" s="150" t="s">
        <v>63</v>
      </c>
      <c r="AU138" s="150" t="s">
        <v>71</v>
      </c>
      <c r="AY138" s="149" t="s">
        <v>126</v>
      </c>
      <c r="BK138" s="151">
        <f>SUM(BK139:BK142)</f>
        <v>0</v>
      </c>
    </row>
    <row r="139" spans="2:65" s="1" customFormat="1" ht="22.5" customHeight="1">
      <c r="B139" s="29"/>
      <c r="C139" s="152" t="s">
        <v>267</v>
      </c>
      <c r="D139" s="152" t="s">
        <v>127</v>
      </c>
      <c r="E139" s="153" t="s">
        <v>602</v>
      </c>
      <c r="F139" s="154" t="s">
        <v>603</v>
      </c>
      <c r="G139" s="155" t="s">
        <v>225</v>
      </c>
      <c r="H139" s="156">
        <v>30</v>
      </c>
      <c r="I139" s="157"/>
      <c r="J139" s="157">
        <f>ROUND(I139*H139,2)</f>
        <v>0</v>
      </c>
      <c r="K139" s="154" t="s">
        <v>539</v>
      </c>
      <c r="L139" s="33"/>
      <c r="M139" s="55" t="s">
        <v>1</v>
      </c>
      <c r="N139" s="158" t="s">
        <v>35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5" t="s">
        <v>284</v>
      </c>
      <c r="AT139" s="15" t="s">
        <v>127</v>
      </c>
      <c r="AU139" s="15" t="s">
        <v>73</v>
      </c>
      <c r="AY139" s="15" t="s">
        <v>126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71</v>
      </c>
      <c r="BK139" s="161">
        <f>ROUND(I139*H139,2)</f>
        <v>0</v>
      </c>
      <c r="BL139" s="15" t="s">
        <v>284</v>
      </c>
      <c r="BM139" s="15" t="s">
        <v>281</v>
      </c>
    </row>
    <row r="140" spans="2:65" s="1" customFormat="1" ht="16.5" customHeight="1">
      <c r="B140" s="29"/>
      <c r="C140" s="183" t="s">
        <v>270</v>
      </c>
      <c r="D140" s="183" t="s">
        <v>199</v>
      </c>
      <c r="E140" s="184" t="s">
        <v>604</v>
      </c>
      <c r="F140" s="185" t="s">
        <v>605</v>
      </c>
      <c r="G140" s="186" t="s">
        <v>225</v>
      </c>
      <c r="H140" s="187">
        <v>30</v>
      </c>
      <c r="I140" s="188"/>
      <c r="J140" s="188">
        <f>ROUND(I140*H140,2)</f>
        <v>0</v>
      </c>
      <c r="K140" s="185" t="s">
        <v>539</v>
      </c>
      <c r="L140" s="189"/>
      <c r="M140" s="190" t="s">
        <v>1</v>
      </c>
      <c r="N140" s="191" t="s">
        <v>35</v>
      </c>
      <c r="O140" s="159">
        <v>0</v>
      </c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R140" s="15" t="s">
        <v>441</v>
      </c>
      <c r="AT140" s="15" t="s">
        <v>199</v>
      </c>
      <c r="AU140" s="15" t="s">
        <v>73</v>
      </c>
      <c r="AY140" s="15" t="s">
        <v>126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5" t="s">
        <v>71</v>
      </c>
      <c r="BK140" s="161">
        <f>ROUND(I140*H140,2)</f>
        <v>0</v>
      </c>
      <c r="BL140" s="15" t="s">
        <v>284</v>
      </c>
      <c r="BM140" s="15" t="s">
        <v>284</v>
      </c>
    </row>
    <row r="141" spans="2:65" s="1" customFormat="1" ht="16.5" customHeight="1">
      <c r="B141" s="29"/>
      <c r="C141" s="152" t="s">
        <v>273</v>
      </c>
      <c r="D141" s="152" t="s">
        <v>127</v>
      </c>
      <c r="E141" s="153" t="s">
        <v>606</v>
      </c>
      <c r="F141" s="154" t="s">
        <v>607</v>
      </c>
      <c r="G141" s="155" t="s">
        <v>130</v>
      </c>
      <c r="H141" s="156">
        <v>1</v>
      </c>
      <c r="I141" s="157"/>
      <c r="J141" s="157">
        <f>ROUND(I141*H141,2)</f>
        <v>0</v>
      </c>
      <c r="K141" s="154" t="s">
        <v>131</v>
      </c>
      <c r="L141" s="33"/>
      <c r="M141" s="55" t="s">
        <v>1</v>
      </c>
      <c r="N141" s="158" t="s">
        <v>35</v>
      </c>
      <c r="O141" s="159">
        <v>0</v>
      </c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5" t="s">
        <v>284</v>
      </c>
      <c r="AT141" s="15" t="s">
        <v>127</v>
      </c>
      <c r="AU141" s="15" t="s">
        <v>73</v>
      </c>
      <c r="AY141" s="15" t="s">
        <v>126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5" t="s">
        <v>71</v>
      </c>
      <c r="BK141" s="161">
        <f>ROUND(I141*H141,2)</f>
        <v>0</v>
      </c>
      <c r="BL141" s="15" t="s">
        <v>284</v>
      </c>
      <c r="BM141" s="15" t="s">
        <v>288</v>
      </c>
    </row>
    <row r="142" spans="2:65" s="1" customFormat="1" ht="16.5" customHeight="1">
      <c r="B142" s="29"/>
      <c r="C142" s="183" t="s">
        <v>215</v>
      </c>
      <c r="D142" s="183" t="s">
        <v>199</v>
      </c>
      <c r="E142" s="184" t="s">
        <v>608</v>
      </c>
      <c r="F142" s="185" t="s">
        <v>609</v>
      </c>
      <c r="G142" s="186" t="s">
        <v>130</v>
      </c>
      <c r="H142" s="187">
        <v>1</v>
      </c>
      <c r="I142" s="188"/>
      <c r="J142" s="188">
        <f>ROUND(I142*H142,2)</f>
        <v>0</v>
      </c>
      <c r="K142" s="185" t="s">
        <v>131</v>
      </c>
      <c r="L142" s="189"/>
      <c r="M142" s="190" t="s">
        <v>1</v>
      </c>
      <c r="N142" s="191" t="s">
        <v>35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AR142" s="15" t="s">
        <v>441</v>
      </c>
      <c r="AT142" s="15" t="s">
        <v>199</v>
      </c>
      <c r="AU142" s="15" t="s">
        <v>73</v>
      </c>
      <c r="AY142" s="15" t="s">
        <v>126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5" t="s">
        <v>71</v>
      </c>
      <c r="BK142" s="161">
        <f>ROUND(I142*H142,2)</f>
        <v>0</v>
      </c>
      <c r="BL142" s="15" t="s">
        <v>284</v>
      </c>
      <c r="BM142" s="15" t="s">
        <v>291</v>
      </c>
    </row>
    <row r="143" spans="2:63" s="10" customFormat="1" ht="25.95" customHeight="1">
      <c r="B143" s="139"/>
      <c r="C143" s="140"/>
      <c r="D143" s="141" t="s">
        <v>63</v>
      </c>
      <c r="E143" s="142" t="s">
        <v>610</v>
      </c>
      <c r="F143" s="142" t="s">
        <v>611</v>
      </c>
      <c r="G143" s="140"/>
      <c r="H143" s="140"/>
      <c r="I143" s="140"/>
      <c r="J143" s="143">
        <f>BK143</f>
        <v>0</v>
      </c>
      <c r="K143" s="140"/>
      <c r="L143" s="144"/>
      <c r="M143" s="145"/>
      <c r="N143" s="146"/>
      <c r="O143" s="146"/>
      <c r="P143" s="147">
        <f>SUM(P144:P148)</f>
        <v>0</v>
      </c>
      <c r="Q143" s="146"/>
      <c r="R143" s="147">
        <f>SUM(R144:R148)</f>
        <v>0</v>
      </c>
      <c r="S143" s="146"/>
      <c r="T143" s="148">
        <f>SUM(T144:T148)</f>
        <v>0</v>
      </c>
      <c r="AR143" s="149" t="s">
        <v>132</v>
      </c>
      <c r="AT143" s="150" t="s">
        <v>63</v>
      </c>
      <c r="AU143" s="150" t="s">
        <v>64</v>
      </c>
      <c r="AY143" s="149" t="s">
        <v>126</v>
      </c>
      <c r="BK143" s="151">
        <f>SUM(BK144:BK148)</f>
        <v>0</v>
      </c>
    </row>
    <row r="144" spans="2:65" s="1" customFormat="1" ht="16.5" customHeight="1">
      <c r="B144" s="29"/>
      <c r="C144" s="152" t="s">
        <v>278</v>
      </c>
      <c r="D144" s="152" t="s">
        <v>127</v>
      </c>
      <c r="E144" s="153" t="s">
        <v>612</v>
      </c>
      <c r="F144" s="154" t="s">
        <v>613</v>
      </c>
      <c r="G144" s="155" t="s">
        <v>571</v>
      </c>
      <c r="H144" s="156">
        <v>20</v>
      </c>
      <c r="I144" s="157"/>
      <c r="J144" s="157">
        <f>ROUND(I144*H144,2)</f>
        <v>0</v>
      </c>
      <c r="K144" s="154" t="s">
        <v>1</v>
      </c>
      <c r="L144" s="33"/>
      <c r="M144" s="55" t="s">
        <v>1</v>
      </c>
      <c r="N144" s="158" t="s">
        <v>35</v>
      </c>
      <c r="O144" s="159">
        <v>0</v>
      </c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AR144" s="15" t="s">
        <v>614</v>
      </c>
      <c r="AT144" s="15" t="s">
        <v>127</v>
      </c>
      <c r="AU144" s="15" t="s">
        <v>71</v>
      </c>
      <c r="AY144" s="15" t="s">
        <v>126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5" t="s">
        <v>71</v>
      </c>
      <c r="BK144" s="161">
        <f>ROUND(I144*H144,2)</f>
        <v>0</v>
      </c>
      <c r="BL144" s="15" t="s">
        <v>614</v>
      </c>
      <c r="BM144" s="15" t="s">
        <v>295</v>
      </c>
    </row>
    <row r="145" spans="2:47" s="1" customFormat="1" ht="48">
      <c r="B145" s="29"/>
      <c r="C145" s="30"/>
      <c r="D145" s="164" t="s">
        <v>259</v>
      </c>
      <c r="E145" s="30"/>
      <c r="F145" s="194" t="s">
        <v>648</v>
      </c>
      <c r="G145" s="30"/>
      <c r="H145" s="30"/>
      <c r="I145" s="30"/>
      <c r="J145" s="30"/>
      <c r="K145" s="30"/>
      <c r="L145" s="33"/>
      <c r="M145" s="195"/>
      <c r="N145" s="56"/>
      <c r="O145" s="56"/>
      <c r="P145" s="56"/>
      <c r="Q145" s="56"/>
      <c r="R145" s="56"/>
      <c r="S145" s="56"/>
      <c r="T145" s="57"/>
      <c r="AT145" s="15" t="s">
        <v>259</v>
      </c>
      <c r="AU145" s="15" t="s">
        <v>71</v>
      </c>
    </row>
    <row r="146" spans="2:65" s="1" customFormat="1" ht="16.5" customHeight="1">
      <c r="B146" s="29"/>
      <c r="C146" s="152" t="s">
        <v>233</v>
      </c>
      <c r="D146" s="152" t="s">
        <v>127</v>
      </c>
      <c r="E146" s="153" t="s">
        <v>616</v>
      </c>
      <c r="F146" s="154" t="s">
        <v>617</v>
      </c>
      <c r="G146" s="155" t="s">
        <v>571</v>
      </c>
      <c r="H146" s="156">
        <v>5</v>
      </c>
      <c r="I146" s="157"/>
      <c r="J146" s="157">
        <f>ROUND(I146*H146,2)</f>
        <v>0</v>
      </c>
      <c r="K146" s="154" t="s">
        <v>1</v>
      </c>
      <c r="L146" s="33"/>
      <c r="M146" s="55" t="s">
        <v>1</v>
      </c>
      <c r="N146" s="158" t="s">
        <v>35</v>
      </c>
      <c r="O146" s="159">
        <v>0</v>
      </c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5" t="s">
        <v>614</v>
      </c>
      <c r="AT146" s="15" t="s">
        <v>127</v>
      </c>
      <c r="AU146" s="15" t="s">
        <v>71</v>
      </c>
      <c r="AY146" s="15" t="s">
        <v>126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5" t="s">
        <v>71</v>
      </c>
      <c r="BK146" s="161">
        <f>ROUND(I146*H146,2)</f>
        <v>0</v>
      </c>
      <c r="BL146" s="15" t="s">
        <v>614</v>
      </c>
      <c r="BM146" s="15" t="s">
        <v>298</v>
      </c>
    </row>
    <row r="147" spans="2:47" s="1" customFormat="1" ht="19.2">
      <c r="B147" s="29"/>
      <c r="C147" s="30"/>
      <c r="D147" s="164" t="s">
        <v>259</v>
      </c>
      <c r="E147" s="30"/>
      <c r="F147" s="194" t="s">
        <v>649</v>
      </c>
      <c r="G147" s="30"/>
      <c r="H147" s="30"/>
      <c r="I147" s="30"/>
      <c r="J147" s="30"/>
      <c r="K147" s="30"/>
      <c r="L147" s="33"/>
      <c r="M147" s="195"/>
      <c r="N147" s="56"/>
      <c r="O147" s="56"/>
      <c r="P147" s="56"/>
      <c r="Q147" s="56"/>
      <c r="R147" s="56"/>
      <c r="S147" s="56"/>
      <c r="T147" s="57"/>
      <c r="AT147" s="15" t="s">
        <v>259</v>
      </c>
      <c r="AU147" s="15" t="s">
        <v>71</v>
      </c>
    </row>
    <row r="148" spans="2:65" s="1" customFormat="1" ht="16.5" customHeight="1">
      <c r="B148" s="29"/>
      <c r="C148" s="183" t="s">
        <v>285</v>
      </c>
      <c r="D148" s="183" t="s">
        <v>199</v>
      </c>
      <c r="E148" s="184" t="s">
        <v>619</v>
      </c>
      <c r="F148" s="185" t="s">
        <v>620</v>
      </c>
      <c r="G148" s="186" t="s">
        <v>500</v>
      </c>
      <c r="H148" s="187">
        <v>1</v>
      </c>
      <c r="I148" s="188"/>
      <c r="J148" s="188">
        <f>ROUND(I148*H148,2)</f>
        <v>0</v>
      </c>
      <c r="K148" s="185" t="s">
        <v>1</v>
      </c>
      <c r="L148" s="189"/>
      <c r="M148" s="190" t="s">
        <v>1</v>
      </c>
      <c r="N148" s="191" t="s">
        <v>35</v>
      </c>
      <c r="O148" s="159">
        <v>0</v>
      </c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AR148" s="15" t="s">
        <v>614</v>
      </c>
      <c r="AT148" s="15" t="s">
        <v>199</v>
      </c>
      <c r="AU148" s="15" t="s">
        <v>71</v>
      </c>
      <c r="AY148" s="15" t="s">
        <v>126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5" t="s">
        <v>71</v>
      </c>
      <c r="BK148" s="161">
        <f>ROUND(I148*H148,2)</f>
        <v>0</v>
      </c>
      <c r="BL148" s="15" t="s">
        <v>614</v>
      </c>
      <c r="BM148" s="15" t="s">
        <v>302</v>
      </c>
    </row>
    <row r="149" spans="2:63" s="10" customFormat="1" ht="25.95" customHeight="1">
      <c r="B149" s="139"/>
      <c r="C149" s="140"/>
      <c r="D149" s="141" t="s">
        <v>63</v>
      </c>
      <c r="E149" s="142" t="s">
        <v>621</v>
      </c>
      <c r="F149" s="142" t="s">
        <v>622</v>
      </c>
      <c r="G149" s="140"/>
      <c r="H149" s="140"/>
      <c r="I149" s="140"/>
      <c r="J149" s="143">
        <f>BK149</f>
        <v>0</v>
      </c>
      <c r="K149" s="140"/>
      <c r="L149" s="144"/>
      <c r="M149" s="145"/>
      <c r="N149" s="146"/>
      <c r="O149" s="146"/>
      <c r="P149" s="147">
        <f>P150</f>
        <v>0</v>
      </c>
      <c r="Q149" s="146"/>
      <c r="R149" s="147">
        <f>R150</f>
        <v>0</v>
      </c>
      <c r="S149" s="146"/>
      <c r="T149" s="148">
        <f>T150</f>
        <v>0</v>
      </c>
      <c r="AR149" s="149" t="s">
        <v>150</v>
      </c>
      <c r="AT149" s="150" t="s">
        <v>63</v>
      </c>
      <c r="AU149" s="150" t="s">
        <v>64</v>
      </c>
      <c r="AY149" s="149" t="s">
        <v>126</v>
      </c>
      <c r="BK149" s="151">
        <f>BK150</f>
        <v>0</v>
      </c>
    </row>
    <row r="150" spans="2:63" s="10" customFormat="1" ht="22.95" customHeight="1">
      <c r="B150" s="139"/>
      <c r="C150" s="140"/>
      <c r="D150" s="141" t="s">
        <v>63</v>
      </c>
      <c r="E150" s="192" t="s">
        <v>496</v>
      </c>
      <c r="F150" s="192" t="s">
        <v>497</v>
      </c>
      <c r="G150" s="140"/>
      <c r="H150" s="140"/>
      <c r="I150" s="140"/>
      <c r="J150" s="193">
        <f>BK150</f>
        <v>0</v>
      </c>
      <c r="K150" s="140"/>
      <c r="L150" s="144"/>
      <c r="M150" s="145"/>
      <c r="N150" s="146"/>
      <c r="O150" s="146"/>
      <c r="P150" s="147">
        <f>SUM(P151:P152)</f>
        <v>0</v>
      </c>
      <c r="Q150" s="146"/>
      <c r="R150" s="147">
        <f>SUM(R151:R152)</f>
        <v>0</v>
      </c>
      <c r="S150" s="146"/>
      <c r="T150" s="148">
        <f>SUM(T151:T152)</f>
        <v>0</v>
      </c>
      <c r="AR150" s="149" t="s">
        <v>150</v>
      </c>
      <c r="AT150" s="150" t="s">
        <v>63</v>
      </c>
      <c r="AU150" s="150" t="s">
        <v>71</v>
      </c>
      <c r="AY150" s="149" t="s">
        <v>126</v>
      </c>
      <c r="BK150" s="151">
        <f>SUM(BK151:BK152)</f>
        <v>0</v>
      </c>
    </row>
    <row r="151" spans="2:65" s="1" customFormat="1" ht="16.5" customHeight="1">
      <c r="B151" s="29"/>
      <c r="C151" s="152" t="s">
        <v>238</v>
      </c>
      <c r="D151" s="152" t="s">
        <v>127</v>
      </c>
      <c r="E151" s="153" t="s">
        <v>623</v>
      </c>
      <c r="F151" s="154" t="s">
        <v>624</v>
      </c>
      <c r="G151" s="155" t="s">
        <v>571</v>
      </c>
      <c r="H151" s="156">
        <v>72</v>
      </c>
      <c r="I151" s="157"/>
      <c r="J151" s="157">
        <f>ROUND(I151*H151,2)</f>
        <v>0</v>
      </c>
      <c r="K151" s="154" t="s">
        <v>131</v>
      </c>
      <c r="L151" s="33"/>
      <c r="M151" s="55" t="s">
        <v>1</v>
      </c>
      <c r="N151" s="158" t="s">
        <v>35</v>
      </c>
      <c r="O151" s="159">
        <v>0</v>
      </c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5" t="s">
        <v>132</v>
      </c>
      <c r="AT151" s="15" t="s">
        <v>127</v>
      </c>
      <c r="AU151" s="15" t="s">
        <v>73</v>
      </c>
      <c r="AY151" s="15" t="s">
        <v>126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5" t="s">
        <v>71</v>
      </c>
      <c r="BK151" s="161">
        <f>ROUND(I151*H151,2)</f>
        <v>0</v>
      </c>
      <c r="BL151" s="15" t="s">
        <v>132</v>
      </c>
      <c r="BM151" s="15" t="s">
        <v>305</v>
      </c>
    </row>
    <row r="152" spans="2:47" s="1" customFormat="1" ht="19.2">
      <c r="B152" s="29"/>
      <c r="C152" s="30"/>
      <c r="D152" s="164" t="s">
        <v>259</v>
      </c>
      <c r="E152" s="30"/>
      <c r="F152" s="194" t="s">
        <v>625</v>
      </c>
      <c r="G152" s="30"/>
      <c r="H152" s="30"/>
      <c r="I152" s="30"/>
      <c r="J152" s="30"/>
      <c r="K152" s="30"/>
      <c r="L152" s="33"/>
      <c r="M152" s="209"/>
      <c r="N152" s="210"/>
      <c r="O152" s="210"/>
      <c r="P152" s="210"/>
      <c r="Q152" s="210"/>
      <c r="R152" s="210"/>
      <c r="S152" s="210"/>
      <c r="T152" s="211"/>
      <c r="AT152" s="15" t="s">
        <v>259</v>
      </c>
      <c r="AU152" s="15" t="s">
        <v>73</v>
      </c>
    </row>
    <row r="153" spans="2:12" s="1" customFormat="1" ht="6.9" customHeight="1">
      <c r="B153" s="41"/>
      <c r="C153" s="42"/>
      <c r="D153" s="42"/>
      <c r="E153" s="42"/>
      <c r="F153" s="42"/>
      <c r="G153" s="42"/>
      <c r="H153" s="42"/>
      <c r="I153" s="42"/>
      <c r="J153" s="42"/>
      <c r="K153" s="42"/>
      <c r="L153" s="33"/>
    </row>
  </sheetData>
  <sheetProtection formatColumns="0" formatRows="0" autoFilter="0"/>
  <autoFilter ref="C92:K152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horizontalDpi="600" verticalDpi="600" orientation="landscape" paperSize="9" scale="84" r:id="rId2"/>
  <headerFooter>
    <oddFooter>&amp;CStrana &amp;P z &amp;N</oddFooter>
  </headerFooter>
  <rowBreaks count="1" manualBreakCount="1">
    <brk id="120" min="2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3"/>
  <sheetViews>
    <sheetView showGridLines="0" workbookViewId="0" topLeftCell="A84">
      <selection activeCell="C95" sqref="C95:K10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0"/>
    </row>
    <row r="2" spans="12:46" ht="36.9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5" t="s">
        <v>84</v>
      </c>
    </row>
    <row r="3" spans="2:46" ht="6.9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8"/>
      <c r="AT3" s="15" t="s">
        <v>73</v>
      </c>
    </row>
    <row r="4" spans="2:46" ht="24.9" customHeight="1">
      <c r="B4" s="18"/>
      <c r="D4" s="94" t="s">
        <v>89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14</v>
      </c>
      <c r="L6" s="18"/>
    </row>
    <row r="7" spans="2:12" ht="16.5" customHeight="1">
      <c r="B7" s="18"/>
      <c r="E7" s="264" t="str">
        <f>'Rekapitulace stavby'!K6</f>
        <v>TEPLOVOD -  DLOUHÁ UL.</v>
      </c>
      <c r="F7" s="265"/>
      <c r="G7" s="265"/>
      <c r="H7" s="265"/>
      <c r="L7" s="18"/>
    </row>
    <row r="8" spans="2:12" s="1" customFormat="1" ht="12" customHeight="1">
      <c r="B8" s="33"/>
      <c r="D8" s="95" t="s">
        <v>90</v>
      </c>
      <c r="L8" s="33"/>
    </row>
    <row r="9" spans="2:12" s="1" customFormat="1" ht="36.9" customHeight="1">
      <c r="B9" s="33"/>
      <c r="E9" s="266" t="s">
        <v>650</v>
      </c>
      <c r="F9" s="267"/>
      <c r="G9" s="267"/>
      <c r="H9" s="267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95" t="s">
        <v>15</v>
      </c>
      <c r="F11" s="15" t="s">
        <v>1</v>
      </c>
      <c r="I11" s="95" t="s">
        <v>16</v>
      </c>
      <c r="J11" s="15" t="s">
        <v>1</v>
      </c>
      <c r="L11" s="33"/>
    </row>
    <row r="12" spans="2:12" s="1" customFormat="1" ht="12" customHeight="1">
      <c r="B12" s="33"/>
      <c r="D12" s="95" t="s">
        <v>17</v>
      </c>
      <c r="F12" s="15" t="s">
        <v>18</v>
      </c>
      <c r="I12" s="95" t="s">
        <v>19</v>
      </c>
      <c r="J12" s="96" t="str">
        <f>'Rekapitulace stavby'!AN8</f>
        <v>28.2.2019</v>
      </c>
      <c r="L12" s="33"/>
    </row>
    <row r="13" spans="2:12" s="1" customFormat="1" ht="10.95" customHeight="1">
      <c r="B13" s="33"/>
      <c r="L13" s="33"/>
    </row>
    <row r="14" spans="2:12" s="1" customFormat="1" ht="12" customHeight="1">
      <c r="B14" s="33"/>
      <c r="D14" s="95" t="s">
        <v>21</v>
      </c>
      <c r="I14" s="95" t="s">
        <v>22</v>
      </c>
      <c r="J14" s="15" t="str">
        <f>IF('Rekapitulace stavby'!AN10="","",'Rekapitulace stavby'!AN10)</f>
        <v/>
      </c>
      <c r="L14" s="33"/>
    </row>
    <row r="15" spans="2:12" s="1" customFormat="1" ht="18" customHeight="1">
      <c r="B15" s="33"/>
      <c r="E15" s="15" t="str">
        <f>IF('Rekapitulace stavby'!E11="","",'Rekapitulace stavby'!E11)</f>
        <v xml:space="preserve"> </v>
      </c>
      <c r="I15" s="95" t="s">
        <v>24</v>
      </c>
      <c r="J15" s="15" t="str">
        <f>IF('Rekapitulace stavby'!AN11="","",'Rekapitulace stavby'!AN11)</f>
        <v/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95" t="s">
        <v>25</v>
      </c>
      <c r="I17" s="95" t="s">
        <v>22</v>
      </c>
      <c r="J17" s="15" t="str">
        <f>'Rekapitulace stavby'!AN13</f>
        <v/>
      </c>
      <c r="L17" s="33"/>
    </row>
    <row r="18" spans="2:12" s="1" customFormat="1" ht="18" customHeight="1">
      <c r="B18" s="33"/>
      <c r="E18" s="268" t="str">
        <f>'Rekapitulace stavby'!E14</f>
        <v xml:space="preserve"> </v>
      </c>
      <c r="F18" s="268"/>
      <c r="G18" s="268"/>
      <c r="H18" s="268"/>
      <c r="I18" s="95" t="s">
        <v>24</v>
      </c>
      <c r="J18" s="15" t="str">
        <f>'Rekapitulace stavby'!AN14</f>
        <v/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95" t="s">
        <v>26</v>
      </c>
      <c r="I20" s="95" t="s">
        <v>22</v>
      </c>
      <c r="J20" s="15" t="str">
        <f>IF('Rekapitulace stavby'!AN16="","",'Rekapitulace stavby'!AN16)</f>
        <v/>
      </c>
      <c r="L20" s="33"/>
    </row>
    <row r="21" spans="2:12" s="1" customFormat="1" ht="18" customHeight="1">
      <c r="B21" s="33"/>
      <c r="E21" s="15" t="str">
        <f>IF('Rekapitulace stavby'!E17="","",'Rekapitulace stavby'!E17)</f>
        <v xml:space="preserve"> </v>
      </c>
      <c r="I21" s="95" t="s">
        <v>24</v>
      </c>
      <c r="J21" s="15" t="str">
        <f>IF('Rekapitulace stavby'!AN17="","",'Rekapitulace stavby'!AN17)</f>
        <v/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95" t="s">
        <v>28</v>
      </c>
      <c r="I23" s="95" t="s">
        <v>22</v>
      </c>
      <c r="J23" s="15" t="str">
        <f>IF('Rekapitulace stavby'!AN19="","",'Rekapitulace stavby'!AN19)</f>
        <v/>
      </c>
      <c r="L23" s="33"/>
    </row>
    <row r="24" spans="2:12" s="1" customFormat="1" ht="18" customHeight="1">
      <c r="B24" s="33"/>
      <c r="E24" s="15" t="str">
        <f>IF('Rekapitulace stavby'!E20="","",'Rekapitulace stavby'!E20)</f>
        <v xml:space="preserve"> </v>
      </c>
      <c r="I24" s="95" t="s">
        <v>24</v>
      </c>
      <c r="J24" s="15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95" t="s">
        <v>29</v>
      </c>
      <c r="L26" s="33"/>
    </row>
    <row r="27" spans="2:12" s="6" customFormat="1" ht="16.5" customHeight="1">
      <c r="B27" s="97"/>
      <c r="E27" s="269" t="s">
        <v>1</v>
      </c>
      <c r="F27" s="269"/>
      <c r="G27" s="269"/>
      <c r="H27" s="269"/>
      <c r="L27" s="9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8" t="s">
        <v>30</v>
      </c>
      <c r="J30" s="99">
        <f>ROUND(J93,2)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100" t="s">
        <v>32</v>
      </c>
      <c r="I32" s="100" t="s">
        <v>31</v>
      </c>
      <c r="J32" s="100" t="s">
        <v>33</v>
      </c>
      <c r="L32" s="33"/>
    </row>
    <row r="33" spans="2:12" s="1" customFormat="1" ht="14.4" customHeight="1">
      <c r="B33" s="33"/>
      <c r="D33" s="95" t="s">
        <v>34</v>
      </c>
      <c r="E33" s="95" t="s">
        <v>35</v>
      </c>
      <c r="F33" s="101">
        <f>ROUND((SUM(BE93:BE152)),2)</f>
        <v>0</v>
      </c>
      <c r="I33" s="102">
        <v>0.21</v>
      </c>
      <c r="J33" s="101">
        <f>ROUND(((SUM(BE93:BE152))*I33),2)</f>
        <v>0</v>
      </c>
      <c r="L33" s="33"/>
    </row>
    <row r="34" spans="2:12" s="1" customFormat="1" ht="14.4" customHeight="1">
      <c r="B34" s="33"/>
      <c r="E34" s="95" t="s">
        <v>36</v>
      </c>
      <c r="F34" s="101">
        <f>ROUND((SUM(BF93:BF152)),2)</f>
        <v>0</v>
      </c>
      <c r="I34" s="102">
        <v>0.15</v>
      </c>
      <c r="J34" s="101">
        <f>ROUND(((SUM(BF93:BF152))*I34),2)</f>
        <v>0</v>
      </c>
      <c r="L34" s="33"/>
    </row>
    <row r="35" spans="2:12" s="1" customFormat="1" ht="14.4" customHeight="1" hidden="1">
      <c r="B35" s="33"/>
      <c r="E35" s="95" t="s">
        <v>37</v>
      </c>
      <c r="F35" s="101">
        <f>ROUND((SUM(BG93:BG152)),2)</f>
        <v>0</v>
      </c>
      <c r="I35" s="102">
        <v>0.21</v>
      </c>
      <c r="J35" s="101">
        <f>0</f>
        <v>0</v>
      </c>
      <c r="L35" s="33"/>
    </row>
    <row r="36" spans="2:12" s="1" customFormat="1" ht="14.4" customHeight="1" hidden="1">
      <c r="B36" s="33"/>
      <c r="E36" s="95" t="s">
        <v>38</v>
      </c>
      <c r="F36" s="101">
        <f>ROUND((SUM(BH93:BH152)),2)</f>
        <v>0</v>
      </c>
      <c r="I36" s="102">
        <v>0.15</v>
      </c>
      <c r="J36" s="101">
        <f>0</f>
        <v>0</v>
      </c>
      <c r="L36" s="33"/>
    </row>
    <row r="37" spans="2:12" s="1" customFormat="1" ht="14.4" customHeight="1" hidden="1">
      <c r="B37" s="33"/>
      <c r="E37" s="95" t="s">
        <v>39</v>
      </c>
      <c r="F37" s="101">
        <f>ROUND((SUM(BI93:BI152)),2)</f>
        <v>0</v>
      </c>
      <c r="I37" s="102">
        <v>0</v>
      </c>
      <c r="J37" s="101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103"/>
      <c r="D39" s="104" t="s">
        <v>40</v>
      </c>
      <c r="E39" s="105"/>
      <c r="F39" s="105"/>
      <c r="G39" s="106" t="s">
        <v>41</v>
      </c>
      <c r="H39" s="107" t="s">
        <v>42</v>
      </c>
      <c r="I39" s="105"/>
      <c r="J39" s="108">
        <f>SUM(J30:J37)</f>
        <v>0</v>
      </c>
      <c r="K39" s="109"/>
      <c r="L39" s="33"/>
    </row>
    <row r="40" spans="2:12" s="1" customFormat="1" ht="14.4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33"/>
    </row>
    <row r="44" spans="2:12" s="1" customFormat="1" ht="6.9" customHeigh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33"/>
    </row>
    <row r="45" spans="2:12" s="1" customFormat="1" ht="24.9" customHeight="1">
      <c r="B45" s="29"/>
      <c r="C45" s="21" t="s">
        <v>91</v>
      </c>
      <c r="D45" s="30"/>
      <c r="E45" s="30"/>
      <c r="F45" s="30"/>
      <c r="G45" s="30"/>
      <c r="H45" s="30"/>
      <c r="I45" s="30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3"/>
    </row>
    <row r="47" spans="2:12" s="1" customFormat="1" ht="12" customHeight="1">
      <c r="B47" s="29"/>
      <c r="C47" s="26" t="s">
        <v>14</v>
      </c>
      <c r="D47" s="30"/>
      <c r="E47" s="30"/>
      <c r="F47" s="30"/>
      <c r="G47" s="30"/>
      <c r="H47" s="30"/>
      <c r="I47" s="30"/>
      <c r="J47" s="30"/>
      <c r="K47" s="30"/>
      <c r="L47" s="33"/>
    </row>
    <row r="48" spans="2:12" s="1" customFormat="1" ht="16.5" customHeight="1">
      <c r="B48" s="29"/>
      <c r="C48" s="30"/>
      <c r="D48" s="30"/>
      <c r="E48" s="262" t="str">
        <f>E7</f>
        <v>TEPLOVOD -  DLOUHÁ UL.</v>
      </c>
      <c r="F48" s="263"/>
      <c r="G48" s="263"/>
      <c r="H48" s="263"/>
      <c r="I48" s="30"/>
      <c r="J48" s="30"/>
      <c r="K48" s="30"/>
      <c r="L48" s="33"/>
    </row>
    <row r="49" spans="2:12" s="1" customFormat="1" ht="12" customHeight="1">
      <c r="B49" s="29"/>
      <c r="C49" s="26" t="s">
        <v>90</v>
      </c>
      <c r="D49" s="30"/>
      <c r="E49" s="30"/>
      <c r="F49" s="30"/>
      <c r="G49" s="30"/>
      <c r="H49" s="30"/>
      <c r="I49" s="30"/>
      <c r="J49" s="30"/>
      <c r="K49" s="30"/>
      <c r="L49" s="33"/>
    </row>
    <row r="50" spans="2:12" s="1" customFormat="1" ht="16.5" customHeight="1">
      <c r="B50" s="29"/>
      <c r="C50" s="30"/>
      <c r="D50" s="30"/>
      <c r="E50" s="248" t="str">
        <f>E9</f>
        <v>SO 02.16 - DOMOVNÍ STANICE</v>
      </c>
      <c r="F50" s="227"/>
      <c r="G50" s="227"/>
      <c r="H50" s="227"/>
      <c r="I50" s="30"/>
      <c r="J50" s="30"/>
      <c r="K50" s="30"/>
      <c r="L50" s="33"/>
    </row>
    <row r="51" spans="2:12" s="1" customFormat="1" ht="6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3"/>
    </row>
    <row r="52" spans="2:12" s="1" customFormat="1" ht="12" customHeight="1">
      <c r="B52" s="29"/>
      <c r="C52" s="26" t="s">
        <v>17</v>
      </c>
      <c r="D52" s="30"/>
      <c r="E52" s="30"/>
      <c r="F52" s="24" t="str">
        <f>F12</f>
        <v>Lovosice</v>
      </c>
      <c r="G52" s="30"/>
      <c r="H52" s="30"/>
      <c r="I52" s="26" t="s">
        <v>19</v>
      </c>
      <c r="J52" s="50" t="str">
        <f>IF(J12="","",J12)</f>
        <v>28.2.2019</v>
      </c>
      <c r="K52" s="30"/>
      <c r="L52" s="33"/>
    </row>
    <row r="53" spans="2:12" s="1" customFormat="1" ht="6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3"/>
    </row>
    <row r="54" spans="2:12" s="1" customFormat="1" ht="13.65" customHeight="1">
      <c r="B54" s="29"/>
      <c r="C54" s="26" t="s">
        <v>21</v>
      </c>
      <c r="D54" s="30"/>
      <c r="E54" s="30"/>
      <c r="F54" s="24" t="str">
        <f>E15</f>
        <v xml:space="preserve"> </v>
      </c>
      <c r="G54" s="30"/>
      <c r="H54" s="30"/>
      <c r="I54" s="26" t="s">
        <v>26</v>
      </c>
      <c r="J54" s="27" t="str">
        <f>E21</f>
        <v xml:space="preserve"> </v>
      </c>
      <c r="K54" s="30"/>
      <c r="L54" s="33"/>
    </row>
    <row r="55" spans="2:12" s="1" customFormat="1" ht="13.65" customHeight="1">
      <c r="B55" s="29"/>
      <c r="C55" s="26" t="s">
        <v>25</v>
      </c>
      <c r="D55" s="30"/>
      <c r="E55" s="30"/>
      <c r="F55" s="24" t="str">
        <f>IF(E18="","",E18)</f>
        <v xml:space="preserve"> </v>
      </c>
      <c r="G55" s="30"/>
      <c r="H55" s="30"/>
      <c r="I55" s="26" t="s">
        <v>28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7" spans="2:12" s="1" customFormat="1" ht="29.25" customHeight="1">
      <c r="B57" s="29"/>
      <c r="C57" s="114" t="s">
        <v>92</v>
      </c>
      <c r="D57" s="115"/>
      <c r="E57" s="115"/>
      <c r="F57" s="115"/>
      <c r="G57" s="115"/>
      <c r="H57" s="115"/>
      <c r="I57" s="115"/>
      <c r="J57" s="116" t="s">
        <v>93</v>
      </c>
      <c r="K57" s="115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3"/>
    </row>
    <row r="59" spans="2:47" s="1" customFormat="1" ht="22.95" customHeight="1">
      <c r="B59" s="29"/>
      <c r="C59" s="117" t="s">
        <v>94</v>
      </c>
      <c r="D59" s="30"/>
      <c r="E59" s="30"/>
      <c r="F59" s="30"/>
      <c r="G59" s="30"/>
      <c r="H59" s="30"/>
      <c r="I59" s="30"/>
      <c r="J59" s="69">
        <f>J93</f>
        <v>0</v>
      </c>
      <c r="K59" s="30"/>
      <c r="L59" s="33"/>
      <c r="AU59" s="15" t="s">
        <v>95</v>
      </c>
    </row>
    <row r="60" spans="2:12" s="7" customFormat="1" ht="24.9" customHeight="1">
      <c r="B60" s="118"/>
      <c r="C60" s="119"/>
      <c r="D60" s="120" t="s">
        <v>102</v>
      </c>
      <c r="E60" s="121"/>
      <c r="F60" s="121"/>
      <c r="G60" s="121"/>
      <c r="H60" s="121"/>
      <c r="I60" s="121"/>
      <c r="J60" s="122">
        <f>J94</f>
        <v>0</v>
      </c>
      <c r="K60" s="119"/>
      <c r="L60" s="123"/>
    </row>
    <row r="61" spans="2:12" s="8" customFormat="1" ht="19.95" customHeight="1">
      <c r="B61" s="124"/>
      <c r="C61" s="125"/>
      <c r="D61" s="126" t="s">
        <v>525</v>
      </c>
      <c r="E61" s="127"/>
      <c r="F61" s="127"/>
      <c r="G61" s="127"/>
      <c r="H61" s="127"/>
      <c r="I61" s="127"/>
      <c r="J61" s="128">
        <f>J95</f>
        <v>0</v>
      </c>
      <c r="K61" s="125"/>
      <c r="L61" s="129"/>
    </row>
    <row r="62" spans="2:12" s="7" customFormat="1" ht="24.9" customHeight="1">
      <c r="B62" s="118"/>
      <c r="C62" s="119"/>
      <c r="D62" s="120" t="s">
        <v>99</v>
      </c>
      <c r="E62" s="121"/>
      <c r="F62" s="121"/>
      <c r="G62" s="121"/>
      <c r="H62" s="121"/>
      <c r="I62" s="121"/>
      <c r="J62" s="122">
        <f>J102</f>
        <v>0</v>
      </c>
      <c r="K62" s="119"/>
      <c r="L62" s="123"/>
    </row>
    <row r="63" spans="2:12" s="7" customFormat="1" ht="24.9" customHeight="1">
      <c r="B63" s="118"/>
      <c r="C63" s="119"/>
      <c r="D63" s="120" t="s">
        <v>642</v>
      </c>
      <c r="E63" s="121"/>
      <c r="F63" s="121"/>
      <c r="G63" s="121"/>
      <c r="H63" s="121"/>
      <c r="I63" s="121"/>
      <c r="J63" s="122">
        <f>J108</f>
        <v>0</v>
      </c>
      <c r="K63" s="119"/>
      <c r="L63" s="123"/>
    </row>
    <row r="64" spans="2:12" s="7" customFormat="1" ht="24.9" customHeight="1">
      <c r="B64" s="118"/>
      <c r="C64" s="119"/>
      <c r="D64" s="120" t="s">
        <v>643</v>
      </c>
      <c r="E64" s="121"/>
      <c r="F64" s="121"/>
      <c r="G64" s="121"/>
      <c r="H64" s="121"/>
      <c r="I64" s="121"/>
      <c r="J64" s="122">
        <f>J114</f>
        <v>0</v>
      </c>
      <c r="K64" s="119"/>
      <c r="L64" s="123"/>
    </row>
    <row r="65" spans="2:12" s="7" customFormat="1" ht="24.9" customHeight="1">
      <c r="B65" s="118"/>
      <c r="C65" s="119"/>
      <c r="D65" s="120" t="s">
        <v>644</v>
      </c>
      <c r="E65" s="121"/>
      <c r="F65" s="121"/>
      <c r="G65" s="121"/>
      <c r="H65" s="121"/>
      <c r="I65" s="121"/>
      <c r="J65" s="122">
        <f>J121</f>
        <v>0</v>
      </c>
      <c r="K65" s="119"/>
      <c r="L65" s="123"/>
    </row>
    <row r="66" spans="2:12" s="8" customFormat="1" ht="19.95" customHeight="1">
      <c r="B66" s="124"/>
      <c r="C66" s="125"/>
      <c r="D66" s="126" t="s">
        <v>530</v>
      </c>
      <c r="E66" s="127"/>
      <c r="F66" s="127"/>
      <c r="G66" s="127"/>
      <c r="H66" s="127"/>
      <c r="I66" s="127"/>
      <c r="J66" s="128">
        <f>J126</f>
        <v>0</v>
      </c>
      <c r="K66" s="125"/>
      <c r="L66" s="129"/>
    </row>
    <row r="67" spans="2:12" s="8" customFormat="1" ht="19.95" customHeight="1">
      <c r="B67" s="124"/>
      <c r="C67" s="125"/>
      <c r="D67" s="126" t="s">
        <v>531</v>
      </c>
      <c r="E67" s="127"/>
      <c r="F67" s="127"/>
      <c r="G67" s="127"/>
      <c r="H67" s="127"/>
      <c r="I67" s="127"/>
      <c r="J67" s="128">
        <f>J129</f>
        <v>0</v>
      </c>
      <c r="K67" s="125"/>
      <c r="L67" s="129"/>
    </row>
    <row r="68" spans="2:12" s="8" customFormat="1" ht="19.95" customHeight="1">
      <c r="B68" s="124"/>
      <c r="C68" s="125"/>
      <c r="D68" s="126" t="s">
        <v>532</v>
      </c>
      <c r="E68" s="127"/>
      <c r="F68" s="127"/>
      <c r="G68" s="127"/>
      <c r="H68" s="127"/>
      <c r="I68" s="127"/>
      <c r="J68" s="128">
        <f>J132</f>
        <v>0</v>
      </c>
      <c r="K68" s="125"/>
      <c r="L68" s="129"/>
    </row>
    <row r="69" spans="2:12" s="7" customFormat="1" ht="24.9" customHeight="1">
      <c r="B69" s="118"/>
      <c r="C69" s="119"/>
      <c r="D69" s="120" t="s">
        <v>106</v>
      </c>
      <c r="E69" s="121"/>
      <c r="F69" s="121"/>
      <c r="G69" s="121"/>
      <c r="H69" s="121"/>
      <c r="I69" s="121"/>
      <c r="J69" s="122">
        <f>J136</f>
        <v>0</v>
      </c>
      <c r="K69" s="119"/>
      <c r="L69" s="123"/>
    </row>
    <row r="70" spans="2:12" s="8" customFormat="1" ht="19.95" customHeight="1">
      <c r="B70" s="124"/>
      <c r="C70" s="125"/>
      <c r="D70" s="126" t="s">
        <v>535</v>
      </c>
      <c r="E70" s="127"/>
      <c r="F70" s="127"/>
      <c r="G70" s="127"/>
      <c r="H70" s="127"/>
      <c r="I70" s="127"/>
      <c r="J70" s="128">
        <f>J138</f>
        <v>0</v>
      </c>
      <c r="K70" s="125"/>
      <c r="L70" s="129"/>
    </row>
    <row r="71" spans="2:12" s="7" customFormat="1" ht="24.9" customHeight="1">
      <c r="B71" s="118"/>
      <c r="C71" s="119"/>
      <c r="D71" s="120" t="s">
        <v>536</v>
      </c>
      <c r="E71" s="121"/>
      <c r="F71" s="121"/>
      <c r="G71" s="121"/>
      <c r="H71" s="121"/>
      <c r="I71" s="121"/>
      <c r="J71" s="122">
        <f>J143</f>
        <v>0</v>
      </c>
      <c r="K71" s="119"/>
      <c r="L71" s="123"/>
    </row>
    <row r="72" spans="2:12" s="7" customFormat="1" ht="24.9" customHeight="1">
      <c r="B72" s="118"/>
      <c r="C72" s="119"/>
      <c r="D72" s="120" t="s">
        <v>537</v>
      </c>
      <c r="E72" s="121"/>
      <c r="F72" s="121"/>
      <c r="G72" s="121"/>
      <c r="H72" s="121"/>
      <c r="I72" s="121"/>
      <c r="J72" s="122">
        <f>J149</f>
        <v>0</v>
      </c>
      <c r="K72" s="119"/>
      <c r="L72" s="123"/>
    </row>
    <row r="73" spans="2:12" s="8" customFormat="1" ht="19.95" customHeight="1">
      <c r="B73" s="124"/>
      <c r="C73" s="125"/>
      <c r="D73" s="126" t="s">
        <v>538</v>
      </c>
      <c r="E73" s="127"/>
      <c r="F73" s="127"/>
      <c r="G73" s="127"/>
      <c r="H73" s="127"/>
      <c r="I73" s="127"/>
      <c r="J73" s="128">
        <f>J150</f>
        <v>0</v>
      </c>
      <c r="K73" s="125"/>
      <c r="L73" s="129"/>
    </row>
    <row r="74" spans="2:12" s="1" customFormat="1" ht="21.7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3"/>
    </row>
    <row r="75" spans="2:12" s="1" customFormat="1" ht="6.9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33"/>
    </row>
    <row r="79" spans="2:12" s="1" customFormat="1" ht="6.9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33"/>
    </row>
    <row r="80" spans="2:12" s="1" customFormat="1" ht="24.9" customHeight="1">
      <c r="B80" s="29"/>
      <c r="C80" s="21" t="s">
        <v>112</v>
      </c>
      <c r="D80" s="30"/>
      <c r="E80" s="30"/>
      <c r="F80" s="30"/>
      <c r="G80" s="30"/>
      <c r="H80" s="30"/>
      <c r="I80" s="30"/>
      <c r="J80" s="30"/>
      <c r="K80" s="30"/>
      <c r="L80" s="33"/>
    </row>
    <row r="81" spans="2:12" s="1" customFormat="1" ht="6.9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3"/>
    </row>
    <row r="82" spans="2:12" s="1" customFormat="1" ht="12" customHeight="1">
      <c r="B82" s="29"/>
      <c r="C82" s="26" t="s">
        <v>14</v>
      </c>
      <c r="D82" s="30"/>
      <c r="E82" s="30"/>
      <c r="F82" s="30"/>
      <c r="G82" s="30"/>
      <c r="H82" s="30"/>
      <c r="I82" s="30"/>
      <c r="J82" s="30"/>
      <c r="K82" s="30"/>
      <c r="L82" s="33"/>
    </row>
    <row r="83" spans="2:12" s="1" customFormat="1" ht="16.5" customHeight="1">
      <c r="B83" s="29"/>
      <c r="C83" s="30"/>
      <c r="D83" s="30"/>
      <c r="E83" s="262" t="str">
        <f>E7</f>
        <v>TEPLOVOD -  DLOUHÁ UL.</v>
      </c>
      <c r="F83" s="263"/>
      <c r="G83" s="263"/>
      <c r="H83" s="263"/>
      <c r="I83" s="30"/>
      <c r="J83" s="30"/>
      <c r="K83" s="30"/>
      <c r="L83" s="33"/>
    </row>
    <row r="84" spans="2:12" s="1" customFormat="1" ht="12" customHeight="1">
      <c r="B84" s="29"/>
      <c r="C84" s="26" t="s">
        <v>90</v>
      </c>
      <c r="D84" s="30"/>
      <c r="E84" s="30"/>
      <c r="F84" s="30"/>
      <c r="G84" s="30"/>
      <c r="H84" s="30"/>
      <c r="I84" s="30"/>
      <c r="J84" s="30"/>
      <c r="K84" s="30"/>
      <c r="L84" s="33"/>
    </row>
    <row r="85" spans="2:12" s="1" customFormat="1" ht="16.5" customHeight="1">
      <c r="B85" s="29"/>
      <c r="C85" s="30"/>
      <c r="D85" s="30"/>
      <c r="E85" s="248" t="str">
        <f>E9</f>
        <v>SO 02.16 - DOMOVNÍ STANICE</v>
      </c>
      <c r="F85" s="227"/>
      <c r="G85" s="227"/>
      <c r="H85" s="227"/>
      <c r="I85" s="30"/>
      <c r="J85" s="30"/>
      <c r="K85" s="30"/>
      <c r="L85" s="33"/>
    </row>
    <row r="86" spans="2:12" s="1" customFormat="1" ht="6.9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3"/>
    </row>
    <row r="87" spans="2:12" s="1" customFormat="1" ht="12" customHeight="1">
      <c r="B87" s="29"/>
      <c r="C87" s="26" t="s">
        <v>17</v>
      </c>
      <c r="D87" s="30"/>
      <c r="E87" s="30"/>
      <c r="F87" s="24" t="str">
        <f>F12</f>
        <v>Lovosice</v>
      </c>
      <c r="G87" s="30"/>
      <c r="H87" s="30"/>
      <c r="I87" s="26" t="s">
        <v>19</v>
      </c>
      <c r="J87" s="50" t="str">
        <f>IF(J12="","",J12)</f>
        <v>28.2.2019</v>
      </c>
      <c r="K87" s="30"/>
      <c r="L87" s="33"/>
    </row>
    <row r="88" spans="2:12" s="1" customFormat="1" ht="6.9" customHeight="1"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3"/>
    </row>
    <row r="89" spans="2:12" s="1" customFormat="1" ht="13.65" customHeight="1">
      <c r="B89" s="29"/>
      <c r="C89" s="26" t="s">
        <v>21</v>
      </c>
      <c r="D89" s="30"/>
      <c r="E89" s="30"/>
      <c r="F89" s="24" t="str">
        <f>E15</f>
        <v xml:space="preserve"> </v>
      </c>
      <c r="G89" s="30"/>
      <c r="H89" s="30"/>
      <c r="I89" s="26" t="s">
        <v>26</v>
      </c>
      <c r="J89" s="27" t="str">
        <f>E21</f>
        <v xml:space="preserve"> </v>
      </c>
      <c r="K89" s="30"/>
      <c r="L89" s="33"/>
    </row>
    <row r="90" spans="2:12" s="1" customFormat="1" ht="13.65" customHeight="1">
      <c r="B90" s="29"/>
      <c r="C90" s="26" t="s">
        <v>25</v>
      </c>
      <c r="D90" s="30"/>
      <c r="E90" s="30"/>
      <c r="F90" s="24" t="str">
        <f>IF(E18="","",E18)</f>
        <v xml:space="preserve"> </v>
      </c>
      <c r="G90" s="30"/>
      <c r="H90" s="30"/>
      <c r="I90" s="26" t="s">
        <v>28</v>
      </c>
      <c r="J90" s="27" t="str">
        <f>E24</f>
        <v xml:space="preserve"> </v>
      </c>
      <c r="K90" s="30"/>
      <c r="L90" s="33"/>
    </row>
    <row r="91" spans="2:12" s="1" customFormat="1" ht="10.3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3"/>
    </row>
    <row r="92" spans="2:20" s="9" customFormat="1" ht="29.25" customHeight="1">
      <c r="B92" s="130"/>
      <c r="C92" s="131" t="s">
        <v>113</v>
      </c>
      <c r="D92" s="132" t="s">
        <v>49</v>
      </c>
      <c r="E92" s="132" t="s">
        <v>45</v>
      </c>
      <c r="F92" s="132" t="s">
        <v>46</v>
      </c>
      <c r="G92" s="132" t="s">
        <v>114</v>
      </c>
      <c r="H92" s="132" t="s">
        <v>115</v>
      </c>
      <c r="I92" s="132" t="s">
        <v>116</v>
      </c>
      <c r="J92" s="132" t="s">
        <v>93</v>
      </c>
      <c r="K92" s="133" t="s">
        <v>117</v>
      </c>
      <c r="L92" s="134"/>
      <c r="M92" s="60" t="s">
        <v>1</v>
      </c>
      <c r="N92" s="61" t="s">
        <v>34</v>
      </c>
      <c r="O92" s="61" t="s">
        <v>118</v>
      </c>
      <c r="P92" s="61" t="s">
        <v>119</v>
      </c>
      <c r="Q92" s="61" t="s">
        <v>120</v>
      </c>
      <c r="R92" s="61" t="s">
        <v>121</v>
      </c>
      <c r="S92" s="61" t="s">
        <v>122</v>
      </c>
      <c r="T92" s="62" t="s">
        <v>123</v>
      </c>
    </row>
    <row r="93" spans="2:63" s="1" customFormat="1" ht="22.95" customHeight="1">
      <c r="B93" s="29"/>
      <c r="C93" s="67" t="s">
        <v>124</v>
      </c>
      <c r="D93" s="30"/>
      <c r="E93" s="30"/>
      <c r="F93" s="30"/>
      <c r="G93" s="30"/>
      <c r="H93" s="30"/>
      <c r="I93" s="30"/>
      <c r="J93" s="135">
        <f>BK93</f>
        <v>0</v>
      </c>
      <c r="K93" s="30"/>
      <c r="L93" s="33"/>
      <c r="M93" s="63"/>
      <c r="N93" s="64"/>
      <c r="O93" s="64"/>
      <c r="P93" s="136">
        <f>P94+P102+P108+P114+P121+P136+P143+P149</f>
        <v>0</v>
      </c>
      <c r="Q93" s="64"/>
      <c r="R93" s="136">
        <f>R94+R102+R108+R114+R121+R136+R143+R149</f>
        <v>0</v>
      </c>
      <c r="S93" s="64"/>
      <c r="T93" s="137">
        <f>T94+T102+T108+T114+T121+T136+T143+T149</f>
        <v>0</v>
      </c>
      <c r="AT93" s="15" t="s">
        <v>63</v>
      </c>
      <c r="AU93" s="15" t="s">
        <v>95</v>
      </c>
      <c r="BK93" s="138">
        <f>BK94+BK102+BK108+BK114+BK121+BK136+BK143+BK149</f>
        <v>0</v>
      </c>
    </row>
    <row r="94" spans="2:63" s="10" customFormat="1" ht="25.95" customHeight="1">
      <c r="B94" s="139"/>
      <c r="C94" s="140"/>
      <c r="D94" s="141" t="s">
        <v>63</v>
      </c>
      <c r="E94" s="142" t="s">
        <v>412</v>
      </c>
      <c r="F94" s="142" t="s">
        <v>413</v>
      </c>
      <c r="G94" s="140"/>
      <c r="H94" s="140"/>
      <c r="I94" s="140"/>
      <c r="J94" s="143">
        <f>BK94</f>
        <v>0</v>
      </c>
      <c r="K94" s="140"/>
      <c r="L94" s="144"/>
      <c r="M94" s="145"/>
      <c r="N94" s="146"/>
      <c r="O94" s="146"/>
      <c r="P94" s="147">
        <f>P95</f>
        <v>0</v>
      </c>
      <c r="Q94" s="146"/>
      <c r="R94" s="147">
        <f>R95</f>
        <v>0</v>
      </c>
      <c r="S94" s="146"/>
      <c r="T94" s="148">
        <f>T95</f>
        <v>0</v>
      </c>
      <c r="AR94" s="149" t="s">
        <v>71</v>
      </c>
      <c r="AT94" s="150" t="s">
        <v>63</v>
      </c>
      <c r="AU94" s="150" t="s">
        <v>64</v>
      </c>
      <c r="AY94" s="149" t="s">
        <v>126</v>
      </c>
      <c r="BK94" s="151">
        <f>BK95</f>
        <v>0</v>
      </c>
    </row>
    <row r="95" spans="2:63" s="10" customFormat="1" ht="22.95" customHeight="1">
      <c r="B95" s="139"/>
      <c r="C95" s="140"/>
      <c r="D95" s="141"/>
      <c r="E95" s="192"/>
      <c r="F95" s="192"/>
      <c r="G95" s="140"/>
      <c r="H95" s="140"/>
      <c r="I95" s="140"/>
      <c r="J95" s="193"/>
      <c r="K95" s="140"/>
      <c r="L95" s="144"/>
      <c r="M95" s="145"/>
      <c r="N95" s="146"/>
      <c r="O95" s="146"/>
      <c r="P95" s="147">
        <f>SUM(P96:P101)</f>
        <v>0</v>
      </c>
      <c r="Q95" s="146"/>
      <c r="R95" s="147">
        <f>SUM(R96:R101)</f>
        <v>0</v>
      </c>
      <c r="S95" s="146"/>
      <c r="T95" s="148">
        <f>SUM(T96:T101)</f>
        <v>0</v>
      </c>
      <c r="AR95" s="149" t="s">
        <v>71</v>
      </c>
      <c r="AT95" s="150" t="s">
        <v>63</v>
      </c>
      <c r="AU95" s="150" t="s">
        <v>71</v>
      </c>
      <c r="AY95" s="149" t="s">
        <v>126</v>
      </c>
      <c r="BK95" s="151">
        <f>SUM(BK96:BK101)</f>
        <v>0</v>
      </c>
    </row>
    <row r="96" spans="2:65" s="1" customFormat="1" ht="16.5" customHeight="1">
      <c r="B96" s="29"/>
      <c r="C96" s="152"/>
      <c r="D96" s="152"/>
      <c r="E96" s="153"/>
      <c r="F96" s="154"/>
      <c r="G96" s="155"/>
      <c r="H96" s="156"/>
      <c r="I96" s="157"/>
      <c r="J96" s="157"/>
      <c r="K96" s="154"/>
      <c r="L96" s="33"/>
      <c r="M96" s="55" t="s">
        <v>1</v>
      </c>
      <c r="N96" s="158" t="s">
        <v>35</v>
      </c>
      <c r="O96" s="159">
        <v>0</v>
      </c>
      <c r="P96" s="159">
        <f aca="true" t="shared" si="0" ref="P96:P101">O96*H96</f>
        <v>0</v>
      </c>
      <c r="Q96" s="159">
        <v>0</v>
      </c>
      <c r="R96" s="159">
        <f aca="true" t="shared" si="1" ref="R96:R101">Q96*H96</f>
        <v>0</v>
      </c>
      <c r="S96" s="159">
        <v>0</v>
      </c>
      <c r="T96" s="160">
        <f aca="true" t="shared" si="2" ref="T96:T101">S96*H96</f>
        <v>0</v>
      </c>
      <c r="AR96" s="15" t="s">
        <v>132</v>
      </c>
      <c r="AT96" s="15" t="s">
        <v>127</v>
      </c>
      <c r="AU96" s="15" t="s">
        <v>73</v>
      </c>
      <c r="AY96" s="15" t="s">
        <v>126</v>
      </c>
      <c r="BE96" s="161">
        <f aca="true" t="shared" si="3" ref="BE96:BE101">IF(N96="základní",J96,0)</f>
        <v>0</v>
      </c>
      <c r="BF96" s="161">
        <f aca="true" t="shared" si="4" ref="BF96:BF101">IF(N96="snížená",J96,0)</f>
        <v>0</v>
      </c>
      <c r="BG96" s="161">
        <f aca="true" t="shared" si="5" ref="BG96:BG101">IF(N96="zákl. přenesená",J96,0)</f>
        <v>0</v>
      </c>
      <c r="BH96" s="161">
        <f aca="true" t="shared" si="6" ref="BH96:BH101">IF(N96="sníž. přenesená",J96,0)</f>
        <v>0</v>
      </c>
      <c r="BI96" s="161">
        <f aca="true" t="shared" si="7" ref="BI96:BI101">IF(N96="nulová",J96,0)</f>
        <v>0</v>
      </c>
      <c r="BJ96" s="15" t="s">
        <v>71</v>
      </c>
      <c r="BK96" s="161">
        <f aca="true" t="shared" si="8" ref="BK96:BK101">ROUND(I96*H96,2)</f>
        <v>0</v>
      </c>
      <c r="BL96" s="15" t="s">
        <v>132</v>
      </c>
      <c r="BM96" s="15" t="s">
        <v>73</v>
      </c>
    </row>
    <row r="97" spans="2:65" s="1" customFormat="1" ht="16.5" customHeight="1">
      <c r="B97" s="29"/>
      <c r="C97" s="183"/>
      <c r="D97" s="183"/>
      <c r="E97" s="184"/>
      <c r="F97" s="185"/>
      <c r="G97" s="186"/>
      <c r="H97" s="187"/>
      <c r="I97" s="188"/>
      <c r="J97" s="188"/>
      <c r="K97" s="185"/>
      <c r="L97" s="189"/>
      <c r="M97" s="190" t="s">
        <v>1</v>
      </c>
      <c r="N97" s="191" t="s">
        <v>35</v>
      </c>
      <c r="O97" s="159">
        <v>0</v>
      </c>
      <c r="P97" s="159">
        <f t="shared" si="0"/>
        <v>0</v>
      </c>
      <c r="Q97" s="159">
        <v>0</v>
      </c>
      <c r="R97" s="159">
        <f t="shared" si="1"/>
        <v>0</v>
      </c>
      <c r="S97" s="159">
        <v>0</v>
      </c>
      <c r="T97" s="160">
        <f t="shared" si="2"/>
        <v>0</v>
      </c>
      <c r="AR97" s="15" t="s">
        <v>153</v>
      </c>
      <c r="AT97" s="15" t="s">
        <v>199</v>
      </c>
      <c r="AU97" s="15" t="s">
        <v>73</v>
      </c>
      <c r="AY97" s="15" t="s">
        <v>126</v>
      </c>
      <c r="BE97" s="161">
        <f t="shared" si="3"/>
        <v>0</v>
      </c>
      <c r="BF97" s="161">
        <f t="shared" si="4"/>
        <v>0</v>
      </c>
      <c r="BG97" s="161">
        <f t="shared" si="5"/>
        <v>0</v>
      </c>
      <c r="BH97" s="161">
        <f t="shared" si="6"/>
        <v>0</v>
      </c>
      <c r="BI97" s="161">
        <f t="shared" si="7"/>
        <v>0</v>
      </c>
      <c r="BJ97" s="15" t="s">
        <v>71</v>
      </c>
      <c r="BK97" s="161">
        <f t="shared" si="8"/>
        <v>0</v>
      </c>
      <c r="BL97" s="15" t="s">
        <v>132</v>
      </c>
      <c r="BM97" s="15" t="s">
        <v>132</v>
      </c>
    </row>
    <row r="98" spans="2:65" s="1" customFormat="1" ht="16.5" customHeight="1">
      <c r="B98" s="29"/>
      <c r="C98" s="152"/>
      <c r="D98" s="152"/>
      <c r="E98" s="153"/>
      <c r="F98" s="154"/>
      <c r="G98" s="155"/>
      <c r="H98" s="156"/>
      <c r="I98" s="157"/>
      <c r="J98" s="157"/>
      <c r="K98" s="154"/>
      <c r="L98" s="33"/>
      <c r="M98" s="55" t="s">
        <v>1</v>
      </c>
      <c r="N98" s="158" t="s">
        <v>35</v>
      </c>
      <c r="O98" s="159">
        <v>0</v>
      </c>
      <c r="P98" s="159">
        <f t="shared" si="0"/>
        <v>0</v>
      </c>
      <c r="Q98" s="159">
        <v>0</v>
      </c>
      <c r="R98" s="159">
        <f t="shared" si="1"/>
        <v>0</v>
      </c>
      <c r="S98" s="159">
        <v>0</v>
      </c>
      <c r="T98" s="160">
        <f t="shared" si="2"/>
        <v>0</v>
      </c>
      <c r="AR98" s="15" t="s">
        <v>132</v>
      </c>
      <c r="AT98" s="15" t="s">
        <v>127</v>
      </c>
      <c r="AU98" s="15" t="s">
        <v>73</v>
      </c>
      <c r="AY98" s="15" t="s">
        <v>126</v>
      </c>
      <c r="BE98" s="161">
        <f t="shared" si="3"/>
        <v>0</v>
      </c>
      <c r="BF98" s="161">
        <f t="shared" si="4"/>
        <v>0</v>
      </c>
      <c r="BG98" s="161">
        <f t="shared" si="5"/>
        <v>0</v>
      </c>
      <c r="BH98" s="161">
        <f t="shared" si="6"/>
        <v>0</v>
      </c>
      <c r="BI98" s="161">
        <f t="shared" si="7"/>
        <v>0</v>
      </c>
      <c r="BJ98" s="15" t="s">
        <v>71</v>
      </c>
      <c r="BK98" s="161">
        <f t="shared" si="8"/>
        <v>0</v>
      </c>
      <c r="BL98" s="15" t="s">
        <v>132</v>
      </c>
      <c r="BM98" s="15" t="s">
        <v>148</v>
      </c>
    </row>
    <row r="99" spans="2:65" s="1" customFormat="1" ht="16.5" customHeight="1">
      <c r="B99" s="29"/>
      <c r="C99" s="152"/>
      <c r="D99" s="152"/>
      <c r="E99" s="153"/>
      <c r="F99" s="154"/>
      <c r="G99" s="155"/>
      <c r="H99" s="156"/>
      <c r="I99" s="157"/>
      <c r="J99" s="157"/>
      <c r="K99" s="154"/>
      <c r="L99" s="33"/>
      <c r="M99" s="55" t="s">
        <v>1</v>
      </c>
      <c r="N99" s="158" t="s">
        <v>35</v>
      </c>
      <c r="O99" s="159">
        <v>0</v>
      </c>
      <c r="P99" s="159">
        <f t="shared" si="0"/>
        <v>0</v>
      </c>
      <c r="Q99" s="159">
        <v>0</v>
      </c>
      <c r="R99" s="159">
        <f t="shared" si="1"/>
        <v>0</v>
      </c>
      <c r="S99" s="159">
        <v>0</v>
      </c>
      <c r="T99" s="160">
        <f t="shared" si="2"/>
        <v>0</v>
      </c>
      <c r="AR99" s="15" t="s">
        <v>132</v>
      </c>
      <c r="AT99" s="15" t="s">
        <v>127</v>
      </c>
      <c r="AU99" s="15" t="s">
        <v>73</v>
      </c>
      <c r="AY99" s="15" t="s">
        <v>126</v>
      </c>
      <c r="BE99" s="161">
        <f t="shared" si="3"/>
        <v>0</v>
      </c>
      <c r="BF99" s="161">
        <f t="shared" si="4"/>
        <v>0</v>
      </c>
      <c r="BG99" s="161">
        <f t="shared" si="5"/>
        <v>0</v>
      </c>
      <c r="BH99" s="161">
        <f t="shared" si="6"/>
        <v>0</v>
      </c>
      <c r="BI99" s="161">
        <f t="shared" si="7"/>
        <v>0</v>
      </c>
      <c r="BJ99" s="15" t="s">
        <v>71</v>
      </c>
      <c r="BK99" s="161">
        <f t="shared" si="8"/>
        <v>0</v>
      </c>
      <c r="BL99" s="15" t="s">
        <v>132</v>
      </c>
      <c r="BM99" s="15" t="s">
        <v>153</v>
      </c>
    </row>
    <row r="100" spans="2:65" s="1" customFormat="1" ht="16.5" customHeight="1">
      <c r="B100" s="29"/>
      <c r="C100" s="183"/>
      <c r="D100" s="183"/>
      <c r="E100" s="184"/>
      <c r="F100" s="185"/>
      <c r="G100" s="186"/>
      <c r="H100" s="187"/>
      <c r="I100" s="188"/>
      <c r="J100" s="188"/>
      <c r="K100" s="185"/>
      <c r="L100" s="189"/>
      <c r="M100" s="190" t="s">
        <v>1</v>
      </c>
      <c r="N100" s="191" t="s">
        <v>35</v>
      </c>
      <c r="O100" s="159">
        <v>0</v>
      </c>
      <c r="P100" s="159">
        <f t="shared" si="0"/>
        <v>0</v>
      </c>
      <c r="Q100" s="159">
        <v>0</v>
      </c>
      <c r="R100" s="159">
        <f t="shared" si="1"/>
        <v>0</v>
      </c>
      <c r="S100" s="159">
        <v>0</v>
      </c>
      <c r="T100" s="160">
        <f t="shared" si="2"/>
        <v>0</v>
      </c>
      <c r="AR100" s="15" t="s">
        <v>153</v>
      </c>
      <c r="AT100" s="15" t="s">
        <v>199</v>
      </c>
      <c r="AU100" s="15" t="s">
        <v>73</v>
      </c>
      <c r="AY100" s="15" t="s">
        <v>126</v>
      </c>
      <c r="BE100" s="161">
        <f t="shared" si="3"/>
        <v>0</v>
      </c>
      <c r="BF100" s="161">
        <f t="shared" si="4"/>
        <v>0</v>
      </c>
      <c r="BG100" s="161">
        <f t="shared" si="5"/>
        <v>0</v>
      </c>
      <c r="BH100" s="161">
        <f t="shared" si="6"/>
        <v>0</v>
      </c>
      <c r="BI100" s="161">
        <f t="shared" si="7"/>
        <v>0</v>
      </c>
      <c r="BJ100" s="15" t="s">
        <v>71</v>
      </c>
      <c r="BK100" s="161">
        <f t="shared" si="8"/>
        <v>0</v>
      </c>
      <c r="BL100" s="15" t="s">
        <v>132</v>
      </c>
      <c r="BM100" s="15" t="s">
        <v>157</v>
      </c>
    </row>
    <row r="101" spans="2:65" s="1" customFormat="1" ht="16.5" customHeight="1">
      <c r="B101" s="29"/>
      <c r="C101" s="183"/>
      <c r="D101" s="183"/>
      <c r="E101" s="184"/>
      <c r="F101" s="185"/>
      <c r="G101" s="186"/>
      <c r="H101" s="187"/>
      <c r="I101" s="188"/>
      <c r="J101" s="188"/>
      <c r="K101" s="185"/>
      <c r="L101" s="189"/>
      <c r="M101" s="190" t="s">
        <v>1</v>
      </c>
      <c r="N101" s="191" t="s">
        <v>35</v>
      </c>
      <c r="O101" s="159">
        <v>0</v>
      </c>
      <c r="P101" s="159">
        <f t="shared" si="0"/>
        <v>0</v>
      </c>
      <c r="Q101" s="159">
        <v>0</v>
      </c>
      <c r="R101" s="159">
        <f t="shared" si="1"/>
        <v>0</v>
      </c>
      <c r="S101" s="159">
        <v>0</v>
      </c>
      <c r="T101" s="160">
        <f t="shared" si="2"/>
        <v>0</v>
      </c>
      <c r="AR101" s="15" t="s">
        <v>153</v>
      </c>
      <c r="AT101" s="15" t="s">
        <v>199</v>
      </c>
      <c r="AU101" s="15" t="s">
        <v>73</v>
      </c>
      <c r="AY101" s="15" t="s">
        <v>126</v>
      </c>
      <c r="BE101" s="161">
        <f t="shared" si="3"/>
        <v>0</v>
      </c>
      <c r="BF101" s="161">
        <f t="shared" si="4"/>
        <v>0</v>
      </c>
      <c r="BG101" s="161">
        <f t="shared" si="5"/>
        <v>0</v>
      </c>
      <c r="BH101" s="161">
        <f t="shared" si="6"/>
        <v>0</v>
      </c>
      <c r="BI101" s="161">
        <f t="shared" si="7"/>
        <v>0</v>
      </c>
      <c r="BJ101" s="15" t="s">
        <v>71</v>
      </c>
      <c r="BK101" s="161">
        <f t="shared" si="8"/>
        <v>0</v>
      </c>
      <c r="BL101" s="15" t="s">
        <v>132</v>
      </c>
      <c r="BM101" s="15" t="s">
        <v>162</v>
      </c>
    </row>
    <row r="102" spans="2:63" s="10" customFormat="1" ht="25.95" customHeight="1">
      <c r="B102" s="139"/>
      <c r="C102" s="140"/>
      <c r="D102" s="141" t="s">
        <v>63</v>
      </c>
      <c r="E102" s="142" t="s">
        <v>153</v>
      </c>
      <c r="F102" s="142" t="s">
        <v>255</v>
      </c>
      <c r="G102" s="140"/>
      <c r="H102" s="140"/>
      <c r="I102" s="140"/>
      <c r="J102" s="143">
        <f>BK102</f>
        <v>0</v>
      </c>
      <c r="K102" s="140"/>
      <c r="L102" s="144"/>
      <c r="M102" s="145"/>
      <c r="N102" s="146"/>
      <c r="O102" s="146"/>
      <c r="P102" s="147">
        <f>SUM(P103:P107)</f>
        <v>0</v>
      </c>
      <c r="Q102" s="146"/>
      <c r="R102" s="147">
        <f>SUM(R103:R107)</f>
        <v>0</v>
      </c>
      <c r="S102" s="146"/>
      <c r="T102" s="148">
        <f>SUM(T103:T107)</f>
        <v>0</v>
      </c>
      <c r="AR102" s="149" t="s">
        <v>71</v>
      </c>
      <c r="AT102" s="150" t="s">
        <v>63</v>
      </c>
      <c r="AU102" s="150" t="s">
        <v>64</v>
      </c>
      <c r="AY102" s="149" t="s">
        <v>126</v>
      </c>
      <c r="BK102" s="151">
        <f>SUM(BK103:BK107)</f>
        <v>0</v>
      </c>
    </row>
    <row r="103" spans="2:65" s="1" customFormat="1" ht="16.5" customHeight="1">
      <c r="B103" s="29"/>
      <c r="C103" s="152" t="s">
        <v>159</v>
      </c>
      <c r="D103" s="152" t="s">
        <v>127</v>
      </c>
      <c r="E103" s="153" t="s">
        <v>336</v>
      </c>
      <c r="F103" s="154" t="s">
        <v>337</v>
      </c>
      <c r="G103" s="155" t="s">
        <v>225</v>
      </c>
      <c r="H103" s="156">
        <v>143</v>
      </c>
      <c r="I103" s="157"/>
      <c r="J103" s="157">
        <f>ROUND(I103*H103,2)</f>
        <v>0</v>
      </c>
      <c r="K103" s="154" t="s">
        <v>1</v>
      </c>
      <c r="L103" s="33"/>
      <c r="M103" s="55" t="s">
        <v>1</v>
      </c>
      <c r="N103" s="158" t="s">
        <v>35</v>
      </c>
      <c r="O103" s="159">
        <v>0</v>
      </c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5" t="s">
        <v>132</v>
      </c>
      <c r="AT103" s="15" t="s">
        <v>127</v>
      </c>
      <c r="AU103" s="15" t="s">
        <v>71</v>
      </c>
      <c r="AY103" s="15" t="s">
        <v>126</v>
      </c>
      <c r="BE103" s="161">
        <f>IF(N103="základní",J103,0)</f>
        <v>0</v>
      </c>
      <c r="BF103" s="161">
        <f>IF(N103="snížená",J103,0)</f>
        <v>0</v>
      </c>
      <c r="BG103" s="161">
        <f>IF(N103="zákl. přenesená",J103,0)</f>
        <v>0</v>
      </c>
      <c r="BH103" s="161">
        <f>IF(N103="sníž. přenesená",J103,0)</f>
        <v>0</v>
      </c>
      <c r="BI103" s="161">
        <f>IF(N103="nulová",J103,0)</f>
        <v>0</v>
      </c>
      <c r="BJ103" s="15" t="s">
        <v>71</v>
      </c>
      <c r="BK103" s="161">
        <f>ROUND(I103*H103,2)</f>
        <v>0</v>
      </c>
      <c r="BL103" s="15" t="s">
        <v>132</v>
      </c>
      <c r="BM103" s="15" t="s">
        <v>171</v>
      </c>
    </row>
    <row r="104" spans="2:51" s="11" customFormat="1" ht="12">
      <c r="B104" s="162"/>
      <c r="C104" s="163"/>
      <c r="D104" s="164" t="s">
        <v>137</v>
      </c>
      <c r="E104" s="165" t="s">
        <v>1</v>
      </c>
      <c r="F104" s="166" t="s">
        <v>540</v>
      </c>
      <c r="G104" s="163"/>
      <c r="H104" s="167">
        <v>5</v>
      </c>
      <c r="I104" s="163"/>
      <c r="J104" s="163"/>
      <c r="K104" s="163"/>
      <c r="L104" s="168"/>
      <c r="M104" s="169"/>
      <c r="N104" s="170"/>
      <c r="O104" s="170"/>
      <c r="P104" s="170"/>
      <c r="Q104" s="170"/>
      <c r="R104" s="170"/>
      <c r="S104" s="170"/>
      <c r="T104" s="171"/>
      <c r="AT104" s="172" t="s">
        <v>137</v>
      </c>
      <c r="AU104" s="172" t="s">
        <v>71</v>
      </c>
      <c r="AV104" s="11" t="s">
        <v>73</v>
      </c>
      <c r="AW104" s="11" t="s">
        <v>27</v>
      </c>
      <c r="AX104" s="11" t="s">
        <v>64</v>
      </c>
      <c r="AY104" s="172" t="s">
        <v>126</v>
      </c>
    </row>
    <row r="105" spans="2:51" s="11" customFormat="1" ht="12">
      <c r="B105" s="162"/>
      <c r="C105" s="163"/>
      <c r="D105" s="164" t="s">
        <v>137</v>
      </c>
      <c r="E105" s="165" t="s">
        <v>1</v>
      </c>
      <c r="F105" s="166" t="s">
        <v>627</v>
      </c>
      <c r="G105" s="163"/>
      <c r="H105" s="167">
        <v>138</v>
      </c>
      <c r="I105" s="163"/>
      <c r="J105" s="163"/>
      <c r="K105" s="163"/>
      <c r="L105" s="168"/>
      <c r="M105" s="169"/>
      <c r="N105" s="170"/>
      <c r="O105" s="170"/>
      <c r="P105" s="170"/>
      <c r="Q105" s="170"/>
      <c r="R105" s="170"/>
      <c r="S105" s="170"/>
      <c r="T105" s="171"/>
      <c r="AT105" s="172" t="s">
        <v>137</v>
      </c>
      <c r="AU105" s="172" t="s">
        <v>71</v>
      </c>
      <c r="AV105" s="11" t="s">
        <v>73</v>
      </c>
      <c r="AW105" s="11" t="s">
        <v>27</v>
      </c>
      <c r="AX105" s="11" t="s">
        <v>64</v>
      </c>
      <c r="AY105" s="172" t="s">
        <v>126</v>
      </c>
    </row>
    <row r="106" spans="2:51" s="12" customFormat="1" ht="12">
      <c r="B106" s="173"/>
      <c r="C106" s="174"/>
      <c r="D106" s="164" t="s">
        <v>137</v>
      </c>
      <c r="E106" s="175" t="s">
        <v>1</v>
      </c>
      <c r="F106" s="176" t="s">
        <v>140</v>
      </c>
      <c r="G106" s="174"/>
      <c r="H106" s="177">
        <v>143</v>
      </c>
      <c r="I106" s="174"/>
      <c r="J106" s="174"/>
      <c r="K106" s="174"/>
      <c r="L106" s="178"/>
      <c r="M106" s="179"/>
      <c r="N106" s="180"/>
      <c r="O106" s="180"/>
      <c r="P106" s="180"/>
      <c r="Q106" s="180"/>
      <c r="R106" s="180"/>
      <c r="S106" s="180"/>
      <c r="T106" s="181"/>
      <c r="AT106" s="182" t="s">
        <v>137</v>
      </c>
      <c r="AU106" s="182" t="s">
        <v>71</v>
      </c>
      <c r="AV106" s="12" t="s">
        <v>132</v>
      </c>
      <c r="AW106" s="12" t="s">
        <v>27</v>
      </c>
      <c r="AX106" s="12" t="s">
        <v>71</v>
      </c>
      <c r="AY106" s="182" t="s">
        <v>126</v>
      </c>
    </row>
    <row r="107" spans="2:65" s="1" customFormat="1" ht="16.5" customHeight="1">
      <c r="B107" s="29"/>
      <c r="C107" s="152" t="s">
        <v>153</v>
      </c>
      <c r="D107" s="152" t="s">
        <v>127</v>
      </c>
      <c r="E107" s="153" t="s">
        <v>339</v>
      </c>
      <c r="F107" s="154" t="s">
        <v>340</v>
      </c>
      <c r="G107" s="155" t="s">
        <v>225</v>
      </c>
      <c r="H107" s="156">
        <v>143</v>
      </c>
      <c r="I107" s="157"/>
      <c r="J107" s="157">
        <f>ROUND(I107*H107,2)</f>
        <v>0</v>
      </c>
      <c r="K107" s="154" t="s">
        <v>1</v>
      </c>
      <c r="L107" s="33"/>
      <c r="M107" s="55" t="s">
        <v>1</v>
      </c>
      <c r="N107" s="158" t="s">
        <v>35</v>
      </c>
      <c r="O107" s="159">
        <v>0</v>
      </c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5" t="s">
        <v>132</v>
      </c>
      <c r="AT107" s="15" t="s">
        <v>127</v>
      </c>
      <c r="AU107" s="15" t="s">
        <v>71</v>
      </c>
      <c r="AY107" s="15" t="s">
        <v>126</v>
      </c>
      <c r="BE107" s="161">
        <f>IF(N107="základní",J107,0)</f>
        <v>0</v>
      </c>
      <c r="BF107" s="161">
        <f>IF(N107="snížená",J107,0)</f>
        <v>0</v>
      </c>
      <c r="BG107" s="161">
        <f>IF(N107="zákl. přenesená",J107,0)</f>
        <v>0</v>
      </c>
      <c r="BH107" s="161">
        <f>IF(N107="sníž. přenesená",J107,0)</f>
        <v>0</v>
      </c>
      <c r="BI107" s="161">
        <f>IF(N107="nulová",J107,0)</f>
        <v>0</v>
      </c>
      <c r="BJ107" s="15" t="s">
        <v>71</v>
      </c>
      <c r="BK107" s="161">
        <f>ROUND(I107*H107,2)</f>
        <v>0</v>
      </c>
      <c r="BL107" s="15" t="s">
        <v>132</v>
      </c>
      <c r="BM107" s="15" t="s">
        <v>177</v>
      </c>
    </row>
    <row r="108" spans="2:63" s="10" customFormat="1" ht="25.95" customHeight="1">
      <c r="B108" s="139"/>
      <c r="C108" s="140"/>
      <c r="D108" s="141" t="s">
        <v>63</v>
      </c>
      <c r="E108" s="142" t="s">
        <v>544</v>
      </c>
      <c r="F108" s="142" t="s">
        <v>545</v>
      </c>
      <c r="G108" s="140"/>
      <c r="H108" s="140"/>
      <c r="I108" s="140"/>
      <c r="J108" s="143">
        <f>BK108</f>
        <v>0</v>
      </c>
      <c r="K108" s="140"/>
      <c r="L108" s="144"/>
      <c r="M108" s="145"/>
      <c r="N108" s="146"/>
      <c r="O108" s="146"/>
      <c r="P108" s="147">
        <f>SUM(P109:P113)</f>
        <v>0</v>
      </c>
      <c r="Q108" s="146"/>
      <c r="R108" s="147">
        <f>SUM(R109:R113)</f>
        <v>0</v>
      </c>
      <c r="S108" s="146"/>
      <c r="T108" s="148">
        <f>SUM(T109:T113)</f>
        <v>0</v>
      </c>
      <c r="AR108" s="149" t="s">
        <v>73</v>
      </c>
      <c r="AT108" s="150" t="s">
        <v>63</v>
      </c>
      <c r="AU108" s="150" t="s">
        <v>64</v>
      </c>
      <c r="AY108" s="149" t="s">
        <v>126</v>
      </c>
      <c r="BK108" s="151">
        <f>SUM(BK109:BK113)</f>
        <v>0</v>
      </c>
    </row>
    <row r="109" spans="2:65" s="1" customFormat="1" ht="16.5" customHeight="1">
      <c r="B109" s="29"/>
      <c r="C109" s="152" t="s">
        <v>174</v>
      </c>
      <c r="D109" s="152" t="s">
        <v>127</v>
      </c>
      <c r="E109" s="153" t="s">
        <v>546</v>
      </c>
      <c r="F109" s="154" t="s">
        <v>547</v>
      </c>
      <c r="G109" s="155" t="s">
        <v>225</v>
      </c>
      <c r="H109" s="156">
        <v>96</v>
      </c>
      <c r="I109" s="157"/>
      <c r="J109" s="157">
        <f>ROUND(I109*H109,2)</f>
        <v>0</v>
      </c>
      <c r="K109" s="154" t="s">
        <v>1</v>
      </c>
      <c r="L109" s="33"/>
      <c r="M109" s="55" t="s">
        <v>1</v>
      </c>
      <c r="N109" s="158" t="s">
        <v>35</v>
      </c>
      <c r="O109" s="159">
        <v>0</v>
      </c>
      <c r="P109" s="159">
        <f>O109*H109</f>
        <v>0</v>
      </c>
      <c r="Q109" s="159">
        <v>0</v>
      </c>
      <c r="R109" s="159">
        <f>Q109*H109</f>
        <v>0</v>
      </c>
      <c r="S109" s="159">
        <v>0</v>
      </c>
      <c r="T109" s="160">
        <f>S109*H109</f>
        <v>0</v>
      </c>
      <c r="AR109" s="15" t="s">
        <v>177</v>
      </c>
      <c r="AT109" s="15" t="s">
        <v>127</v>
      </c>
      <c r="AU109" s="15" t="s">
        <v>71</v>
      </c>
      <c r="AY109" s="15" t="s">
        <v>126</v>
      </c>
      <c r="BE109" s="161">
        <f>IF(N109="základní",J109,0)</f>
        <v>0</v>
      </c>
      <c r="BF109" s="161">
        <f>IF(N109="snížená",J109,0)</f>
        <v>0</v>
      </c>
      <c r="BG109" s="161">
        <f>IF(N109="zákl. přenesená",J109,0)</f>
        <v>0</v>
      </c>
      <c r="BH109" s="161">
        <f>IF(N109="sníž. přenesená",J109,0)</f>
        <v>0</v>
      </c>
      <c r="BI109" s="161">
        <f>IF(N109="nulová",J109,0)</f>
        <v>0</v>
      </c>
      <c r="BJ109" s="15" t="s">
        <v>71</v>
      </c>
      <c r="BK109" s="161">
        <f>ROUND(I109*H109,2)</f>
        <v>0</v>
      </c>
      <c r="BL109" s="15" t="s">
        <v>177</v>
      </c>
      <c r="BM109" s="15" t="s">
        <v>181</v>
      </c>
    </row>
    <row r="110" spans="2:65" s="1" customFormat="1" ht="16.5" customHeight="1">
      <c r="B110" s="29"/>
      <c r="C110" s="183" t="s">
        <v>157</v>
      </c>
      <c r="D110" s="183" t="s">
        <v>199</v>
      </c>
      <c r="E110" s="184" t="s">
        <v>549</v>
      </c>
      <c r="F110" s="185" t="s">
        <v>550</v>
      </c>
      <c r="G110" s="186" t="s">
        <v>225</v>
      </c>
      <c r="H110" s="187">
        <v>60</v>
      </c>
      <c r="I110" s="188"/>
      <c r="J110" s="188">
        <f>ROUND(I110*H110,2)</f>
        <v>0</v>
      </c>
      <c r="K110" s="185" t="s">
        <v>131</v>
      </c>
      <c r="L110" s="189"/>
      <c r="M110" s="190" t="s">
        <v>1</v>
      </c>
      <c r="N110" s="191" t="s">
        <v>35</v>
      </c>
      <c r="O110" s="159">
        <v>0</v>
      </c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5" t="s">
        <v>270</v>
      </c>
      <c r="AT110" s="15" t="s">
        <v>199</v>
      </c>
      <c r="AU110" s="15" t="s">
        <v>71</v>
      </c>
      <c r="AY110" s="15" t="s">
        <v>126</v>
      </c>
      <c r="BE110" s="161">
        <f>IF(N110="základní",J110,0)</f>
        <v>0</v>
      </c>
      <c r="BF110" s="161">
        <f>IF(N110="snížená",J110,0)</f>
        <v>0</v>
      </c>
      <c r="BG110" s="161">
        <f>IF(N110="zákl. přenesená",J110,0)</f>
        <v>0</v>
      </c>
      <c r="BH110" s="161">
        <f>IF(N110="sníž. přenesená",J110,0)</f>
        <v>0</v>
      </c>
      <c r="BI110" s="161">
        <f>IF(N110="nulová",J110,0)</f>
        <v>0</v>
      </c>
      <c r="BJ110" s="15" t="s">
        <v>71</v>
      </c>
      <c r="BK110" s="161">
        <f>ROUND(I110*H110,2)</f>
        <v>0</v>
      </c>
      <c r="BL110" s="15" t="s">
        <v>177</v>
      </c>
      <c r="BM110" s="15" t="s">
        <v>186</v>
      </c>
    </row>
    <row r="111" spans="2:65" s="1" customFormat="1" ht="16.5" customHeight="1">
      <c r="B111" s="29"/>
      <c r="C111" s="183" t="s">
        <v>182</v>
      </c>
      <c r="D111" s="183" t="s">
        <v>199</v>
      </c>
      <c r="E111" s="184" t="s">
        <v>628</v>
      </c>
      <c r="F111" s="185" t="s">
        <v>629</v>
      </c>
      <c r="G111" s="186" t="s">
        <v>225</v>
      </c>
      <c r="H111" s="187">
        <v>36</v>
      </c>
      <c r="I111" s="188"/>
      <c r="J111" s="188">
        <f>ROUND(I111*H111,2)</f>
        <v>0</v>
      </c>
      <c r="K111" s="185" t="s">
        <v>1</v>
      </c>
      <c r="L111" s="189"/>
      <c r="M111" s="190" t="s">
        <v>1</v>
      </c>
      <c r="N111" s="191" t="s">
        <v>35</v>
      </c>
      <c r="O111" s="159">
        <v>0</v>
      </c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5" t="s">
        <v>270</v>
      </c>
      <c r="AT111" s="15" t="s">
        <v>199</v>
      </c>
      <c r="AU111" s="15" t="s">
        <v>71</v>
      </c>
      <c r="AY111" s="15" t="s">
        <v>126</v>
      </c>
      <c r="BE111" s="161">
        <f>IF(N111="základní",J111,0)</f>
        <v>0</v>
      </c>
      <c r="BF111" s="161">
        <f>IF(N111="snížená",J111,0)</f>
        <v>0</v>
      </c>
      <c r="BG111" s="161">
        <f>IF(N111="zákl. přenesená",J111,0)</f>
        <v>0</v>
      </c>
      <c r="BH111" s="161">
        <f>IF(N111="sníž. přenesená",J111,0)</f>
        <v>0</v>
      </c>
      <c r="BI111" s="161">
        <f>IF(N111="nulová",J111,0)</f>
        <v>0</v>
      </c>
      <c r="BJ111" s="15" t="s">
        <v>71</v>
      </c>
      <c r="BK111" s="161">
        <f>ROUND(I111*H111,2)</f>
        <v>0</v>
      </c>
      <c r="BL111" s="15" t="s">
        <v>177</v>
      </c>
      <c r="BM111" s="15" t="s">
        <v>190</v>
      </c>
    </row>
    <row r="112" spans="2:65" s="1" customFormat="1" ht="16.5" customHeight="1">
      <c r="B112" s="29"/>
      <c r="C112" s="152" t="s">
        <v>162</v>
      </c>
      <c r="D112" s="152" t="s">
        <v>127</v>
      </c>
      <c r="E112" s="153" t="s">
        <v>553</v>
      </c>
      <c r="F112" s="154" t="s">
        <v>554</v>
      </c>
      <c r="G112" s="155" t="s">
        <v>225</v>
      </c>
      <c r="H112" s="156">
        <v>60</v>
      </c>
      <c r="I112" s="157"/>
      <c r="J112" s="157">
        <f>ROUND(I112*H112,2)</f>
        <v>0</v>
      </c>
      <c r="K112" s="154" t="s">
        <v>1</v>
      </c>
      <c r="L112" s="33"/>
      <c r="M112" s="55" t="s">
        <v>1</v>
      </c>
      <c r="N112" s="158" t="s">
        <v>35</v>
      </c>
      <c r="O112" s="159">
        <v>0</v>
      </c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5" t="s">
        <v>177</v>
      </c>
      <c r="AT112" s="15" t="s">
        <v>127</v>
      </c>
      <c r="AU112" s="15" t="s">
        <v>71</v>
      </c>
      <c r="AY112" s="15" t="s">
        <v>126</v>
      </c>
      <c r="BE112" s="161">
        <f>IF(N112="základní",J112,0)</f>
        <v>0</v>
      </c>
      <c r="BF112" s="161">
        <f>IF(N112="snížená",J112,0)</f>
        <v>0</v>
      </c>
      <c r="BG112" s="161">
        <f>IF(N112="zákl. přenesená",J112,0)</f>
        <v>0</v>
      </c>
      <c r="BH112" s="161">
        <f>IF(N112="sníž. přenesená",J112,0)</f>
        <v>0</v>
      </c>
      <c r="BI112" s="161">
        <f>IF(N112="nulová",J112,0)</f>
        <v>0</v>
      </c>
      <c r="BJ112" s="15" t="s">
        <v>71</v>
      </c>
      <c r="BK112" s="161">
        <f>ROUND(I112*H112,2)</f>
        <v>0</v>
      </c>
      <c r="BL112" s="15" t="s">
        <v>177</v>
      </c>
      <c r="BM112" s="15" t="s">
        <v>195</v>
      </c>
    </row>
    <row r="113" spans="2:65" s="1" customFormat="1" ht="16.5" customHeight="1">
      <c r="B113" s="29"/>
      <c r="C113" s="183" t="s">
        <v>192</v>
      </c>
      <c r="D113" s="183" t="s">
        <v>199</v>
      </c>
      <c r="E113" s="184" t="s">
        <v>630</v>
      </c>
      <c r="F113" s="185" t="s">
        <v>631</v>
      </c>
      <c r="G113" s="186" t="s">
        <v>225</v>
      </c>
      <c r="H113" s="187">
        <v>60</v>
      </c>
      <c r="I113" s="188"/>
      <c r="J113" s="188">
        <f>ROUND(I113*H113,2)</f>
        <v>0</v>
      </c>
      <c r="K113" s="185" t="s">
        <v>1</v>
      </c>
      <c r="L113" s="189"/>
      <c r="M113" s="190" t="s">
        <v>1</v>
      </c>
      <c r="N113" s="191" t="s">
        <v>35</v>
      </c>
      <c r="O113" s="159">
        <v>0</v>
      </c>
      <c r="P113" s="159">
        <f>O113*H113</f>
        <v>0</v>
      </c>
      <c r="Q113" s="159">
        <v>0</v>
      </c>
      <c r="R113" s="159">
        <f>Q113*H113</f>
        <v>0</v>
      </c>
      <c r="S113" s="159">
        <v>0</v>
      </c>
      <c r="T113" s="160">
        <f>S113*H113</f>
        <v>0</v>
      </c>
      <c r="AR113" s="15" t="s">
        <v>270</v>
      </c>
      <c r="AT113" s="15" t="s">
        <v>199</v>
      </c>
      <c r="AU113" s="15" t="s">
        <v>71</v>
      </c>
      <c r="AY113" s="15" t="s">
        <v>126</v>
      </c>
      <c r="BE113" s="161">
        <f>IF(N113="základní",J113,0)</f>
        <v>0</v>
      </c>
      <c r="BF113" s="161">
        <f>IF(N113="snížená",J113,0)</f>
        <v>0</v>
      </c>
      <c r="BG113" s="161">
        <f>IF(N113="zákl. přenesená",J113,0)</f>
        <v>0</v>
      </c>
      <c r="BH113" s="161">
        <f>IF(N113="sníž. přenesená",J113,0)</f>
        <v>0</v>
      </c>
      <c r="BI113" s="161">
        <f>IF(N113="nulová",J113,0)</f>
        <v>0</v>
      </c>
      <c r="BJ113" s="15" t="s">
        <v>71</v>
      </c>
      <c r="BK113" s="161">
        <f>ROUND(I113*H113,2)</f>
        <v>0</v>
      </c>
      <c r="BL113" s="15" t="s">
        <v>177</v>
      </c>
      <c r="BM113" s="15" t="s">
        <v>202</v>
      </c>
    </row>
    <row r="114" spans="2:63" s="10" customFormat="1" ht="25.95" customHeight="1">
      <c r="B114" s="139"/>
      <c r="C114" s="140"/>
      <c r="D114" s="141" t="s">
        <v>63</v>
      </c>
      <c r="E114" s="142" t="s">
        <v>557</v>
      </c>
      <c r="F114" s="142" t="s">
        <v>558</v>
      </c>
      <c r="G114" s="140"/>
      <c r="H114" s="140"/>
      <c r="I114" s="140"/>
      <c r="J114" s="143">
        <f>BK114</f>
        <v>0</v>
      </c>
      <c r="K114" s="140"/>
      <c r="L114" s="144"/>
      <c r="M114" s="145"/>
      <c r="N114" s="146"/>
      <c r="O114" s="146"/>
      <c r="P114" s="147">
        <f>SUM(P115:P120)</f>
        <v>0</v>
      </c>
      <c r="Q114" s="146"/>
      <c r="R114" s="147">
        <f>SUM(R115:R120)</f>
        <v>0</v>
      </c>
      <c r="S114" s="146"/>
      <c r="T114" s="148">
        <f>SUM(T115:T120)</f>
        <v>0</v>
      </c>
      <c r="AR114" s="149" t="s">
        <v>73</v>
      </c>
      <c r="AT114" s="150" t="s">
        <v>63</v>
      </c>
      <c r="AU114" s="150" t="s">
        <v>64</v>
      </c>
      <c r="AY114" s="149" t="s">
        <v>126</v>
      </c>
      <c r="BK114" s="151">
        <f>SUM(BK115:BK120)</f>
        <v>0</v>
      </c>
    </row>
    <row r="115" spans="2:65" s="1" customFormat="1" ht="16.5" customHeight="1">
      <c r="B115" s="29"/>
      <c r="C115" s="152" t="s">
        <v>171</v>
      </c>
      <c r="D115" s="152" t="s">
        <v>127</v>
      </c>
      <c r="E115" s="153" t="s">
        <v>632</v>
      </c>
      <c r="F115" s="154" t="s">
        <v>633</v>
      </c>
      <c r="G115" s="155" t="s">
        <v>225</v>
      </c>
      <c r="H115" s="156">
        <v>30</v>
      </c>
      <c r="I115" s="157"/>
      <c r="J115" s="157">
        <f aca="true" t="shared" si="9" ref="J115:J120">ROUND(I115*H115,2)</f>
        <v>0</v>
      </c>
      <c r="K115" s="154" t="s">
        <v>1</v>
      </c>
      <c r="L115" s="33"/>
      <c r="M115" s="55" t="s">
        <v>1</v>
      </c>
      <c r="N115" s="158" t="s">
        <v>35</v>
      </c>
      <c r="O115" s="159">
        <v>0</v>
      </c>
      <c r="P115" s="159">
        <f aca="true" t="shared" si="10" ref="P115:P120">O115*H115</f>
        <v>0</v>
      </c>
      <c r="Q115" s="159">
        <v>0</v>
      </c>
      <c r="R115" s="159">
        <f aca="true" t="shared" si="11" ref="R115:R120">Q115*H115</f>
        <v>0</v>
      </c>
      <c r="S115" s="159">
        <v>0</v>
      </c>
      <c r="T115" s="160">
        <f aca="true" t="shared" si="12" ref="T115:T120">S115*H115</f>
        <v>0</v>
      </c>
      <c r="AR115" s="15" t="s">
        <v>177</v>
      </c>
      <c r="AT115" s="15" t="s">
        <v>127</v>
      </c>
      <c r="AU115" s="15" t="s">
        <v>71</v>
      </c>
      <c r="AY115" s="15" t="s">
        <v>126</v>
      </c>
      <c r="BE115" s="161">
        <f aca="true" t="shared" si="13" ref="BE115:BE120">IF(N115="základní",J115,0)</f>
        <v>0</v>
      </c>
      <c r="BF115" s="161">
        <f aca="true" t="shared" si="14" ref="BF115:BF120">IF(N115="snížená",J115,0)</f>
        <v>0</v>
      </c>
      <c r="BG115" s="161">
        <f aca="true" t="shared" si="15" ref="BG115:BG120">IF(N115="zákl. přenesená",J115,0)</f>
        <v>0</v>
      </c>
      <c r="BH115" s="161">
        <f aca="true" t="shared" si="16" ref="BH115:BH120">IF(N115="sníž. přenesená",J115,0)</f>
        <v>0</v>
      </c>
      <c r="BI115" s="161">
        <f aca="true" t="shared" si="17" ref="BI115:BI120">IF(N115="nulová",J115,0)</f>
        <v>0</v>
      </c>
      <c r="BJ115" s="15" t="s">
        <v>71</v>
      </c>
      <c r="BK115" s="161">
        <f aca="true" t="shared" si="18" ref="BK115:BK120">ROUND(I115*H115,2)</f>
        <v>0</v>
      </c>
      <c r="BL115" s="15" t="s">
        <v>177</v>
      </c>
      <c r="BM115" s="15" t="s">
        <v>206</v>
      </c>
    </row>
    <row r="116" spans="2:65" s="1" customFormat="1" ht="16.5" customHeight="1">
      <c r="B116" s="29"/>
      <c r="C116" s="152" t="s">
        <v>8</v>
      </c>
      <c r="D116" s="152" t="s">
        <v>127</v>
      </c>
      <c r="E116" s="153" t="s">
        <v>559</v>
      </c>
      <c r="F116" s="154" t="s">
        <v>634</v>
      </c>
      <c r="G116" s="155" t="s">
        <v>225</v>
      </c>
      <c r="H116" s="156">
        <v>54</v>
      </c>
      <c r="I116" s="157"/>
      <c r="J116" s="157">
        <f t="shared" si="9"/>
        <v>0</v>
      </c>
      <c r="K116" s="154" t="s">
        <v>131</v>
      </c>
      <c r="L116" s="33"/>
      <c r="M116" s="55" t="s">
        <v>1</v>
      </c>
      <c r="N116" s="158" t="s">
        <v>35</v>
      </c>
      <c r="O116" s="159">
        <v>0</v>
      </c>
      <c r="P116" s="159">
        <f t="shared" si="10"/>
        <v>0</v>
      </c>
      <c r="Q116" s="159">
        <v>0</v>
      </c>
      <c r="R116" s="159">
        <f t="shared" si="11"/>
        <v>0</v>
      </c>
      <c r="S116" s="159">
        <v>0</v>
      </c>
      <c r="T116" s="160">
        <f t="shared" si="12"/>
        <v>0</v>
      </c>
      <c r="AR116" s="15" t="s">
        <v>177</v>
      </c>
      <c r="AT116" s="15" t="s">
        <v>127</v>
      </c>
      <c r="AU116" s="15" t="s">
        <v>71</v>
      </c>
      <c r="AY116" s="15" t="s">
        <v>126</v>
      </c>
      <c r="BE116" s="161">
        <f t="shared" si="13"/>
        <v>0</v>
      </c>
      <c r="BF116" s="161">
        <f t="shared" si="14"/>
        <v>0</v>
      </c>
      <c r="BG116" s="161">
        <f t="shared" si="15"/>
        <v>0</v>
      </c>
      <c r="BH116" s="161">
        <f t="shared" si="16"/>
        <v>0</v>
      </c>
      <c r="BI116" s="161">
        <f t="shared" si="17"/>
        <v>0</v>
      </c>
      <c r="BJ116" s="15" t="s">
        <v>71</v>
      </c>
      <c r="BK116" s="161">
        <f t="shared" si="18"/>
        <v>0</v>
      </c>
      <c r="BL116" s="15" t="s">
        <v>177</v>
      </c>
      <c r="BM116" s="15" t="s">
        <v>210</v>
      </c>
    </row>
    <row r="117" spans="2:65" s="1" customFormat="1" ht="16.5" customHeight="1">
      <c r="B117" s="29"/>
      <c r="C117" s="152" t="s">
        <v>177</v>
      </c>
      <c r="D117" s="152" t="s">
        <v>127</v>
      </c>
      <c r="E117" s="153" t="s">
        <v>635</v>
      </c>
      <c r="F117" s="154" t="s">
        <v>636</v>
      </c>
      <c r="G117" s="155" t="s">
        <v>225</v>
      </c>
      <c r="H117" s="156">
        <v>54</v>
      </c>
      <c r="I117" s="157"/>
      <c r="J117" s="157">
        <f t="shared" si="9"/>
        <v>0</v>
      </c>
      <c r="K117" s="154" t="s">
        <v>131</v>
      </c>
      <c r="L117" s="33"/>
      <c r="M117" s="55" t="s">
        <v>1</v>
      </c>
      <c r="N117" s="158" t="s">
        <v>35</v>
      </c>
      <c r="O117" s="159">
        <v>0</v>
      </c>
      <c r="P117" s="159">
        <f t="shared" si="10"/>
        <v>0</v>
      </c>
      <c r="Q117" s="159">
        <v>0</v>
      </c>
      <c r="R117" s="159">
        <f t="shared" si="11"/>
        <v>0</v>
      </c>
      <c r="S117" s="159">
        <v>0</v>
      </c>
      <c r="T117" s="160">
        <f t="shared" si="12"/>
        <v>0</v>
      </c>
      <c r="AR117" s="15" t="s">
        <v>177</v>
      </c>
      <c r="AT117" s="15" t="s">
        <v>127</v>
      </c>
      <c r="AU117" s="15" t="s">
        <v>71</v>
      </c>
      <c r="AY117" s="15" t="s">
        <v>126</v>
      </c>
      <c r="BE117" s="161">
        <f t="shared" si="13"/>
        <v>0</v>
      </c>
      <c r="BF117" s="161">
        <f t="shared" si="14"/>
        <v>0</v>
      </c>
      <c r="BG117" s="161">
        <f t="shared" si="15"/>
        <v>0</v>
      </c>
      <c r="BH117" s="161">
        <f t="shared" si="16"/>
        <v>0</v>
      </c>
      <c r="BI117" s="161">
        <f t="shared" si="17"/>
        <v>0</v>
      </c>
      <c r="BJ117" s="15" t="s">
        <v>71</v>
      </c>
      <c r="BK117" s="161">
        <f t="shared" si="18"/>
        <v>0</v>
      </c>
      <c r="BL117" s="15" t="s">
        <v>177</v>
      </c>
      <c r="BM117" s="15" t="s">
        <v>270</v>
      </c>
    </row>
    <row r="118" spans="2:65" s="1" customFormat="1" ht="16.5" customHeight="1">
      <c r="B118" s="29"/>
      <c r="C118" s="152" t="s">
        <v>211</v>
      </c>
      <c r="D118" s="152" t="s">
        <v>127</v>
      </c>
      <c r="E118" s="153" t="s">
        <v>565</v>
      </c>
      <c r="F118" s="154" t="s">
        <v>566</v>
      </c>
      <c r="G118" s="155" t="s">
        <v>225</v>
      </c>
      <c r="H118" s="156">
        <v>20</v>
      </c>
      <c r="I118" s="157"/>
      <c r="J118" s="157">
        <f t="shared" si="9"/>
        <v>0</v>
      </c>
      <c r="K118" s="154" t="s">
        <v>131</v>
      </c>
      <c r="L118" s="33"/>
      <c r="M118" s="55" t="s">
        <v>1</v>
      </c>
      <c r="N118" s="158" t="s">
        <v>35</v>
      </c>
      <c r="O118" s="159">
        <v>0</v>
      </c>
      <c r="P118" s="159">
        <f t="shared" si="10"/>
        <v>0</v>
      </c>
      <c r="Q118" s="159">
        <v>0</v>
      </c>
      <c r="R118" s="159">
        <f t="shared" si="11"/>
        <v>0</v>
      </c>
      <c r="S118" s="159">
        <v>0</v>
      </c>
      <c r="T118" s="160">
        <f t="shared" si="12"/>
        <v>0</v>
      </c>
      <c r="AR118" s="15" t="s">
        <v>177</v>
      </c>
      <c r="AT118" s="15" t="s">
        <v>127</v>
      </c>
      <c r="AU118" s="15" t="s">
        <v>71</v>
      </c>
      <c r="AY118" s="15" t="s">
        <v>126</v>
      </c>
      <c r="BE118" s="161">
        <f t="shared" si="13"/>
        <v>0</v>
      </c>
      <c r="BF118" s="161">
        <f t="shared" si="14"/>
        <v>0</v>
      </c>
      <c r="BG118" s="161">
        <f t="shared" si="15"/>
        <v>0</v>
      </c>
      <c r="BH118" s="161">
        <f t="shared" si="16"/>
        <v>0</v>
      </c>
      <c r="BI118" s="161">
        <f t="shared" si="17"/>
        <v>0</v>
      </c>
      <c r="BJ118" s="15" t="s">
        <v>71</v>
      </c>
      <c r="BK118" s="161">
        <f t="shared" si="18"/>
        <v>0</v>
      </c>
      <c r="BL118" s="15" t="s">
        <v>177</v>
      </c>
      <c r="BM118" s="15" t="s">
        <v>215</v>
      </c>
    </row>
    <row r="119" spans="2:65" s="1" customFormat="1" ht="16.5" customHeight="1">
      <c r="B119" s="29"/>
      <c r="C119" s="183" t="s">
        <v>181</v>
      </c>
      <c r="D119" s="183" t="s">
        <v>199</v>
      </c>
      <c r="E119" s="184" t="s">
        <v>567</v>
      </c>
      <c r="F119" s="185" t="s">
        <v>568</v>
      </c>
      <c r="G119" s="186" t="s">
        <v>225</v>
      </c>
      <c r="H119" s="187">
        <v>20</v>
      </c>
      <c r="I119" s="188"/>
      <c r="J119" s="188">
        <f t="shared" si="9"/>
        <v>0</v>
      </c>
      <c r="K119" s="185" t="s">
        <v>131</v>
      </c>
      <c r="L119" s="189"/>
      <c r="M119" s="190" t="s">
        <v>1</v>
      </c>
      <c r="N119" s="191" t="s">
        <v>35</v>
      </c>
      <c r="O119" s="159">
        <v>0</v>
      </c>
      <c r="P119" s="159">
        <f t="shared" si="10"/>
        <v>0</v>
      </c>
      <c r="Q119" s="159">
        <v>0</v>
      </c>
      <c r="R119" s="159">
        <f t="shared" si="11"/>
        <v>0</v>
      </c>
      <c r="S119" s="159">
        <v>0</v>
      </c>
      <c r="T119" s="160">
        <f t="shared" si="12"/>
        <v>0</v>
      </c>
      <c r="AR119" s="15" t="s">
        <v>270</v>
      </c>
      <c r="AT119" s="15" t="s">
        <v>199</v>
      </c>
      <c r="AU119" s="15" t="s">
        <v>71</v>
      </c>
      <c r="AY119" s="15" t="s">
        <v>126</v>
      </c>
      <c r="BE119" s="161">
        <f t="shared" si="13"/>
        <v>0</v>
      </c>
      <c r="BF119" s="161">
        <f t="shared" si="14"/>
        <v>0</v>
      </c>
      <c r="BG119" s="161">
        <f t="shared" si="15"/>
        <v>0</v>
      </c>
      <c r="BH119" s="161">
        <f t="shared" si="16"/>
        <v>0</v>
      </c>
      <c r="BI119" s="161">
        <f t="shared" si="17"/>
        <v>0</v>
      </c>
      <c r="BJ119" s="15" t="s">
        <v>71</v>
      </c>
      <c r="BK119" s="161">
        <f t="shared" si="18"/>
        <v>0</v>
      </c>
      <c r="BL119" s="15" t="s">
        <v>177</v>
      </c>
      <c r="BM119" s="15" t="s">
        <v>233</v>
      </c>
    </row>
    <row r="120" spans="2:65" s="1" customFormat="1" ht="16.5" customHeight="1">
      <c r="B120" s="29"/>
      <c r="C120" s="152" t="s">
        <v>219</v>
      </c>
      <c r="D120" s="152" t="s">
        <v>127</v>
      </c>
      <c r="E120" s="153" t="s">
        <v>569</v>
      </c>
      <c r="F120" s="154" t="s">
        <v>570</v>
      </c>
      <c r="G120" s="155" t="s">
        <v>571</v>
      </c>
      <c r="H120" s="156">
        <v>5</v>
      </c>
      <c r="I120" s="157"/>
      <c r="J120" s="157">
        <f t="shared" si="9"/>
        <v>0</v>
      </c>
      <c r="K120" s="154" t="s">
        <v>539</v>
      </c>
      <c r="L120" s="33"/>
      <c r="M120" s="55" t="s">
        <v>1</v>
      </c>
      <c r="N120" s="158" t="s">
        <v>35</v>
      </c>
      <c r="O120" s="159">
        <v>0</v>
      </c>
      <c r="P120" s="159">
        <f t="shared" si="10"/>
        <v>0</v>
      </c>
      <c r="Q120" s="159">
        <v>0</v>
      </c>
      <c r="R120" s="159">
        <f t="shared" si="11"/>
        <v>0</v>
      </c>
      <c r="S120" s="159">
        <v>0</v>
      </c>
      <c r="T120" s="160">
        <f t="shared" si="12"/>
        <v>0</v>
      </c>
      <c r="AR120" s="15" t="s">
        <v>177</v>
      </c>
      <c r="AT120" s="15" t="s">
        <v>127</v>
      </c>
      <c r="AU120" s="15" t="s">
        <v>71</v>
      </c>
      <c r="AY120" s="15" t="s">
        <v>126</v>
      </c>
      <c r="BE120" s="161">
        <f t="shared" si="13"/>
        <v>0</v>
      </c>
      <c r="BF120" s="161">
        <f t="shared" si="14"/>
        <v>0</v>
      </c>
      <c r="BG120" s="161">
        <f t="shared" si="15"/>
        <v>0</v>
      </c>
      <c r="BH120" s="161">
        <f t="shared" si="16"/>
        <v>0</v>
      </c>
      <c r="BI120" s="161">
        <f t="shared" si="17"/>
        <v>0</v>
      </c>
      <c r="BJ120" s="15" t="s">
        <v>71</v>
      </c>
      <c r="BK120" s="161">
        <f t="shared" si="18"/>
        <v>0</v>
      </c>
      <c r="BL120" s="15" t="s">
        <v>177</v>
      </c>
      <c r="BM120" s="15" t="s">
        <v>238</v>
      </c>
    </row>
    <row r="121" spans="2:63" s="10" customFormat="1" ht="25.95" customHeight="1">
      <c r="B121" s="139"/>
      <c r="C121" s="140"/>
      <c r="D121" s="141" t="s">
        <v>63</v>
      </c>
      <c r="E121" s="142" t="s">
        <v>588</v>
      </c>
      <c r="F121" s="142" t="s">
        <v>589</v>
      </c>
      <c r="G121" s="140"/>
      <c r="H121" s="140"/>
      <c r="I121" s="140"/>
      <c r="J121" s="143">
        <f>BK121</f>
        <v>0</v>
      </c>
      <c r="K121" s="140"/>
      <c r="L121" s="144"/>
      <c r="M121" s="145"/>
      <c r="N121" s="146"/>
      <c r="O121" s="146"/>
      <c r="P121" s="147">
        <f>P122+SUM(P123:P126)+P129+P132</f>
        <v>0</v>
      </c>
      <c r="Q121" s="146"/>
      <c r="R121" s="147">
        <f>R122+SUM(R123:R126)+R129+R132</f>
        <v>0</v>
      </c>
      <c r="S121" s="146"/>
      <c r="T121" s="148">
        <f>T122+SUM(T123:T126)+T129+T132</f>
        <v>0</v>
      </c>
      <c r="AR121" s="149" t="s">
        <v>73</v>
      </c>
      <c r="AT121" s="150" t="s">
        <v>63</v>
      </c>
      <c r="AU121" s="150" t="s">
        <v>64</v>
      </c>
      <c r="AY121" s="149" t="s">
        <v>126</v>
      </c>
      <c r="BK121" s="151">
        <f>BK122+SUM(BK123:BK126)+BK129+BK132</f>
        <v>0</v>
      </c>
    </row>
    <row r="122" spans="2:65" s="1" customFormat="1" ht="16.5" customHeight="1">
      <c r="B122" s="29"/>
      <c r="C122" s="152" t="s">
        <v>186</v>
      </c>
      <c r="D122" s="152" t="s">
        <v>127</v>
      </c>
      <c r="E122" s="153" t="s">
        <v>590</v>
      </c>
      <c r="F122" s="154" t="s">
        <v>591</v>
      </c>
      <c r="G122" s="155" t="s">
        <v>225</v>
      </c>
      <c r="H122" s="156">
        <v>1</v>
      </c>
      <c r="I122" s="157"/>
      <c r="J122" s="157">
        <f>ROUND(I122*H122,2)</f>
        <v>0</v>
      </c>
      <c r="K122" s="154" t="s">
        <v>1</v>
      </c>
      <c r="L122" s="33"/>
      <c r="M122" s="55" t="s">
        <v>1</v>
      </c>
      <c r="N122" s="158" t="s">
        <v>35</v>
      </c>
      <c r="O122" s="159">
        <v>0</v>
      </c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AR122" s="15" t="s">
        <v>177</v>
      </c>
      <c r="AT122" s="15" t="s">
        <v>127</v>
      </c>
      <c r="AU122" s="15" t="s">
        <v>71</v>
      </c>
      <c r="AY122" s="15" t="s">
        <v>126</v>
      </c>
      <c r="BE122" s="161">
        <f>IF(N122="základní",J122,0)</f>
        <v>0</v>
      </c>
      <c r="BF122" s="161">
        <f>IF(N122="snížená",J122,0)</f>
        <v>0</v>
      </c>
      <c r="BG122" s="161">
        <f>IF(N122="zákl. přenesená",J122,0)</f>
        <v>0</v>
      </c>
      <c r="BH122" s="161">
        <f>IF(N122="sníž. přenesená",J122,0)</f>
        <v>0</v>
      </c>
      <c r="BI122" s="161">
        <f>IF(N122="nulová",J122,0)</f>
        <v>0</v>
      </c>
      <c r="BJ122" s="15" t="s">
        <v>71</v>
      </c>
      <c r="BK122" s="161">
        <f>ROUND(I122*H122,2)</f>
        <v>0</v>
      </c>
      <c r="BL122" s="15" t="s">
        <v>177</v>
      </c>
      <c r="BM122" s="15" t="s">
        <v>242</v>
      </c>
    </row>
    <row r="123" spans="2:65" s="1" customFormat="1" ht="16.5" customHeight="1">
      <c r="B123" s="29"/>
      <c r="C123" s="183" t="s">
        <v>7</v>
      </c>
      <c r="D123" s="183" t="s">
        <v>199</v>
      </c>
      <c r="E123" s="184" t="s">
        <v>592</v>
      </c>
      <c r="F123" s="185" t="s">
        <v>593</v>
      </c>
      <c r="G123" s="186" t="s">
        <v>225</v>
      </c>
      <c r="H123" s="187">
        <v>1</v>
      </c>
      <c r="I123" s="188"/>
      <c r="J123" s="188">
        <f>ROUND(I123*H123,2)</f>
        <v>0</v>
      </c>
      <c r="K123" s="185" t="s">
        <v>131</v>
      </c>
      <c r="L123" s="189"/>
      <c r="M123" s="190" t="s">
        <v>1</v>
      </c>
      <c r="N123" s="191" t="s">
        <v>35</v>
      </c>
      <c r="O123" s="159">
        <v>0</v>
      </c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AR123" s="15" t="s">
        <v>270</v>
      </c>
      <c r="AT123" s="15" t="s">
        <v>199</v>
      </c>
      <c r="AU123" s="15" t="s">
        <v>71</v>
      </c>
      <c r="AY123" s="15" t="s">
        <v>126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15" t="s">
        <v>71</v>
      </c>
      <c r="BK123" s="161">
        <f>ROUND(I123*H123,2)</f>
        <v>0</v>
      </c>
      <c r="BL123" s="15" t="s">
        <v>177</v>
      </c>
      <c r="BM123" s="15" t="s">
        <v>247</v>
      </c>
    </row>
    <row r="124" spans="2:65" s="1" customFormat="1" ht="16.5" customHeight="1">
      <c r="B124" s="29"/>
      <c r="C124" s="152" t="s">
        <v>190</v>
      </c>
      <c r="D124" s="152" t="s">
        <v>127</v>
      </c>
      <c r="E124" s="153" t="s">
        <v>596</v>
      </c>
      <c r="F124" s="154" t="s">
        <v>597</v>
      </c>
      <c r="G124" s="155" t="s">
        <v>225</v>
      </c>
      <c r="H124" s="156">
        <v>4</v>
      </c>
      <c r="I124" s="157"/>
      <c r="J124" s="157">
        <f>ROUND(I124*H124,2)</f>
        <v>0</v>
      </c>
      <c r="K124" s="154" t="s">
        <v>1</v>
      </c>
      <c r="L124" s="33"/>
      <c r="M124" s="55" t="s">
        <v>1</v>
      </c>
      <c r="N124" s="158" t="s">
        <v>35</v>
      </c>
      <c r="O124" s="159">
        <v>0</v>
      </c>
      <c r="P124" s="159">
        <f>O124*H124</f>
        <v>0</v>
      </c>
      <c r="Q124" s="159">
        <v>0</v>
      </c>
      <c r="R124" s="159">
        <f>Q124*H124</f>
        <v>0</v>
      </c>
      <c r="S124" s="159">
        <v>0</v>
      </c>
      <c r="T124" s="160">
        <f>S124*H124</f>
        <v>0</v>
      </c>
      <c r="AR124" s="15" t="s">
        <v>177</v>
      </c>
      <c r="AT124" s="15" t="s">
        <v>127</v>
      </c>
      <c r="AU124" s="15" t="s">
        <v>71</v>
      </c>
      <c r="AY124" s="15" t="s">
        <v>126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71</v>
      </c>
      <c r="BK124" s="161">
        <f>ROUND(I124*H124,2)</f>
        <v>0</v>
      </c>
      <c r="BL124" s="15" t="s">
        <v>177</v>
      </c>
      <c r="BM124" s="15" t="s">
        <v>252</v>
      </c>
    </row>
    <row r="125" spans="2:65" s="1" customFormat="1" ht="16.5" customHeight="1">
      <c r="B125" s="29"/>
      <c r="C125" s="183" t="s">
        <v>235</v>
      </c>
      <c r="D125" s="183" t="s">
        <v>199</v>
      </c>
      <c r="E125" s="184" t="s">
        <v>598</v>
      </c>
      <c r="F125" s="185" t="s">
        <v>599</v>
      </c>
      <c r="G125" s="186" t="s">
        <v>225</v>
      </c>
      <c r="H125" s="187">
        <v>4</v>
      </c>
      <c r="I125" s="188"/>
      <c r="J125" s="188">
        <f>ROUND(I125*H125,2)</f>
        <v>0</v>
      </c>
      <c r="K125" s="185" t="s">
        <v>131</v>
      </c>
      <c r="L125" s="189"/>
      <c r="M125" s="190" t="s">
        <v>1</v>
      </c>
      <c r="N125" s="191" t="s">
        <v>35</v>
      </c>
      <c r="O125" s="159">
        <v>0</v>
      </c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AR125" s="15" t="s">
        <v>270</v>
      </c>
      <c r="AT125" s="15" t="s">
        <v>199</v>
      </c>
      <c r="AU125" s="15" t="s">
        <v>71</v>
      </c>
      <c r="AY125" s="15" t="s">
        <v>126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15" t="s">
        <v>71</v>
      </c>
      <c r="BK125" s="161">
        <f>ROUND(I125*H125,2)</f>
        <v>0</v>
      </c>
      <c r="BL125" s="15" t="s">
        <v>177</v>
      </c>
      <c r="BM125" s="15" t="s">
        <v>258</v>
      </c>
    </row>
    <row r="126" spans="2:63" s="10" customFormat="1" ht="22.95" customHeight="1">
      <c r="B126" s="139"/>
      <c r="C126" s="140"/>
      <c r="D126" s="141" t="s">
        <v>63</v>
      </c>
      <c r="E126" s="192" t="s">
        <v>148</v>
      </c>
      <c r="F126" s="192" t="s">
        <v>249</v>
      </c>
      <c r="G126" s="140"/>
      <c r="H126" s="140"/>
      <c r="I126" s="140"/>
      <c r="J126" s="193">
        <f>BK126</f>
        <v>0</v>
      </c>
      <c r="K126" s="140"/>
      <c r="L126" s="144"/>
      <c r="M126" s="145"/>
      <c r="N126" s="146"/>
      <c r="O126" s="146"/>
      <c r="P126" s="147">
        <f>SUM(P127:P128)</f>
        <v>0</v>
      </c>
      <c r="Q126" s="146"/>
      <c r="R126" s="147">
        <f>SUM(R127:R128)</f>
        <v>0</v>
      </c>
      <c r="S126" s="146"/>
      <c r="T126" s="148">
        <f>SUM(T127:T128)</f>
        <v>0</v>
      </c>
      <c r="AR126" s="149" t="s">
        <v>71</v>
      </c>
      <c r="AT126" s="150" t="s">
        <v>63</v>
      </c>
      <c r="AU126" s="150" t="s">
        <v>71</v>
      </c>
      <c r="AY126" s="149" t="s">
        <v>126</v>
      </c>
      <c r="BK126" s="151">
        <f>SUM(BK127:BK128)</f>
        <v>0</v>
      </c>
    </row>
    <row r="127" spans="2:65" s="1" customFormat="1" ht="16.5" customHeight="1">
      <c r="B127" s="29"/>
      <c r="C127" s="152" t="s">
        <v>195</v>
      </c>
      <c r="D127" s="152" t="s">
        <v>127</v>
      </c>
      <c r="E127" s="153" t="s">
        <v>572</v>
      </c>
      <c r="F127" s="154" t="s">
        <v>573</v>
      </c>
      <c r="G127" s="155" t="s">
        <v>136</v>
      </c>
      <c r="H127" s="156">
        <v>56</v>
      </c>
      <c r="I127" s="157"/>
      <c r="J127" s="157">
        <f>ROUND(I127*H127,2)</f>
        <v>0</v>
      </c>
      <c r="K127" s="154" t="s">
        <v>131</v>
      </c>
      <c r="L127" s="33"/>
      <c r="M127" s="55" t="s">
        <v>1</v>
      </c>
      <c r="N127" s="158" t="s">
        <v>35</v>
      </c>
      <c r="O127" s="159">
        <v>0</v>
      </c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5" t="s">
        <v>132</v>
      </c>
      <c r="AT127" s="15" t="s">
        <v>127</v>
      </c>
      <c r="AU127" s="15" t="s">
        <v>73</v>
      </c>
      <c r="AY127" s="15" t="s">
        <v>126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5" t="s">
        <v>71</v>
      </c>
      <c r="BK127" s="161">
        <f>ROUND(I127*H127,2)</f>
        <v>0</v>
      </c>
      <c r="BL127" s="15" t="s">
        <v>132</v>
      </c>
      <c r="BM127" s="15" t="s">
        <v>261</v>
      </c>
    </row>
    <row r="128" spans="2:65" s="1" customFormat="1" ht="22.5" customHeight="1">
      <c r="B128" s="29"/>
      <c r="C128" s="152" t="s">
        <v>244</v>
      </c>
      <c r="D128" s="152" t="s">
        <v>127</v>
      </c>
      <c r="E128" s="153" t="s">
        <v>574</v>
      </c>
      <c r="F128" s="154" t="s">
        <v>575</v>
      </c>
      <c r="G128" s="155" t="s">
        <v>136</v>
      </c>
      <c r="H128" s="156">
        <v>16</v>
      </c>
      <c r="I128" s="157"/>
      <c r="J128" s="157">
        <f>ROUND(I128*H128,2)</f>
        <v>0</v>
      </c>
      <c r="K128" s="154" t="s">
        <v>131</v>
      </c>
      <c r="L128" s="33"/>
      <c r="M128" s="55" t="s">
        <v>1</v>
      </c>
      <c r="N128" s="158" t="s">
        <v>35</v>
      </c>
      <c r="O128" s="159">
        <v>0</v>
      </c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5" t="s">
        <v>132</v>
      </c>
      <c r="AT128" s="15" t="s">
        <v>127</v>
      </c>
      <c r="AU128" s="15" t="s">
        <v>73</v>
      </c>
      <c r="AY128" s="15" t="s">
        <v>126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71</v>
      </c>
      <c r="BK128" s="161">
        <f>ROUND(I128*H128,2)</f>
        <v>0</v>
      </c>
      <c r="BL128" s="15" t="s">
        <v>132</v>
      </c>
      <c r="BM128" s="15" t="s">
        <v>264</v>
      </c>
    </row>
    <row r="129" spans="2:63" s="10" customFormat="1" ht="22.95" customHeight="1">
      <c r="B129" s="139"/>
      <c r="C129" s="140"/>
      <c r="D129" s="141" t="s">
        <v>63</v>
      </c>
      <c r="E129" s="192" t="s">
        <v>576</v>
      </c>
      <c r="F129" s="192" t="s">
        <v>577</v>
      </c>
      <c r="G129" s="140"/>
      <c r="H129" s="140"/>
      <c r="I129" s="140"/>
      <c r="J129" s="193">
        <f>BK129</f>
        <v>0</v>
      </c>
      <c r="K129" s="140"/>
      <c r="L129" s="144"/>
      <c r="M129" s="145"/>
      <c r="N129" s="146"/>
      <c r="O129" s="146"/>
      <c r="P129" s="147">
        <f>SUM(P130:P131)</f>
        <v>0</v>
      </c>
      <c r="Q129" s="146"/>
      <c r="R129" s="147">
        <f>SUM(R130:R131)</f>
        <v>0</v>
      </c>
      <c r="S129" s="146"/>
      <c r="T129" s="148">
        <f>SUM(T130:T131)</f>
        <v>0</v>
      </c>
      <c r="AR129" s="149" t="s">
        <v>73</v>
      </c>
      <c r="AT129" s="150" t="s">
        <v>63</v>
      </c>
      <c r="AU129" s="150" t="s">
        <v>71</v>
      </c>
      <c r="AY129" s="149" t="s">
        <v>126</v>
      </c>
      <c r="BK129" s="151">
        <f>SUM(BK130:BK131)</f>
        <v>0</v>
      </c>
    </row>
    <row r="130" spans="2:65" s="1" customFormat="1" ht="16.5" customHeight="1">
      <c r="B130" s="29"/>
      <c r="C130" s="152" t="s">
        <v>202</v>
      </c>
      <c r="D130" s="152" t="s">
        <v>127</v>
      </c>
      <c r="E130" s="153" t="s">
        <v>578</v>
      </c>
      <c r="F130" s="154" t="s">
        <v>579</v>
      </c>
      <c r="G130" s="155" t="s">
        <v>136</v>
      </c>
      <c r="H130" s="156">
        <v>16</v>
      </c>
      <c r="I130" s="157"/>
      <c r="J130" s="157">
        <f>ROUND(I130*H130,2)</f>
        <v>0</v>
      </c>
      <c r="K130" s="154" t="s">
        <v>539</v>
      </c>
      <c r="L130" s="33"/>
      <c r="M130" s="55" t="s">
        <v>1</v>
      </c>
      <c r="N130" s="158" t="s">
        <v>35</v>
      </c>
      <c r="O130" s="159">
        <v>0</v>
      </c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5" t="s">
        <v>177</v>
      </c>
      <c r="AT130" s="15" t="s">
        <v>127</v>
      </c>
      <c r="AU130" s="15" t="s">
        <v>73</v>
      </c>
      <c r="AY130" s="15" t="s">
        <v>126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71</v>
      </c>
      <c r="BK130" s="161">
        <f>ROUND(I130*H130,2)</f>
        <v>0</v>
      </c>
      <c r="BL130" s="15" t="s">
        <v>177</v>
      </c>
      <c r="BM130" s="15" t="s">
        <v>266</v>
      </c>
    </row>
    <row r="131" spans="2:65" s="1" customFormat="1" ht="16.5" customHeight="1">
      <c r="B131" s="29"/>
      <c r="C131" s="152" t="s">
        <v>256</v>
      </c>
      <c r="D131" s="152" t="s">
        <v>127</v>
      </c>
      <c r="E131" s="153" t="s">
        <v>580</v>
      </c>
      <c r="F131" s="154" t="s">
        <v>581</v>
      </c>
      <c r="G131" s="155" t="s">
        <v>136</v>
      </c>
      <c r="H131" s="156">
        <v>16</v>
      </c>
      <c r="I131" s="157"/>
      <c r="J131" s="157">
        <f>ROUND(I131*H131,2)</f>
        <v>0</v>
      </c>
      <c r="K131" s="154" t="s">
        <v>539</v>
      </c>
      <c r="L131" s="33"/>
      <c r="M131" s="55" t="s">
        <v>1</v>
      </c>
      <c r="N131" s="158" t="s">
        <v>35</v>
      </c>
      <c r="O131" s="159">
        <v>0</v>
      </c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5" t="s">
        <v>177</v>
      </c>
      <c r="AT131" s="15" t="s">
        <v>127</v>
      </c>
      <c r="AU131" s="15" t="s">
        <v>73</v>
      </c>
      <c r="AY131" s="15" t="s">
        <v>126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71</v>
      </c>
      <c r="BK131" s="161">
        <f>ROUND(I131*H131,2)</f>
        <v>0</v>
      </c>
      <c r="BL131" s="15" t="s">
        <v>177</v>
      </c>
      <c r="BM131" s="15" t="s">
        <v>269</v>
      </c>
    </row>
    <row r="132" spans="2:63" s="10" customFormat="1" ht="22.95" customHeight="1">
      <c r="B132" s="139"/>
      <c r="C132" s="140"/>
      <c r="D132" s="141" t="s">
        <v>63</v>
      </c>
      <c r="E132" s="192" t="s">
        <v>582</v>
      </c>
      <c r="F132" s="192" t="s">
        <v>583</v>
      </c>
      <c r="G132" s="140"/>
      <c r="H132" s="140"/>
      <c r="I132" s="140"/>
      <c r="J132" s="193">
        <f>BK132</f>
        <v>0</v>
      </c>
      <c r="K132" s="140"/>
      <c r="L132" s="144"/>
      <c r="M132" s="145"/>
      <c r="N132" s="146"/>
      <c r="O132" s="146"/>
      <c r="P132" s="147">
        <f>SUM(P133:P135)</f>
        <v>0</v>
      </c>
      <c r="Q132" s="146"/>
      <c r="R132" s="147">
        <f>SUM(R133:R135)</f>
        <v>0</v>
      </c>
      <c r="S132" s="146"/>
      <c r="T132" s="148">
        <f>SUM(T133:T135)</f>
        <v>0</v>
      </c>
      <c r="AR132" s="149" t="s">
        <v>73</v>
      </c>
      <c r="AT132" s="150" t="s">
        <v>63</v>
      </c>
      <c r="AU132" s="150" t="s">
        <v>71</v>
      </c>
      <c r="AY132" s="149" t="s">
        <v>126</v>
      </c>
      <c r="BK132" s="151">
        <f>SUM(BK133:BK135)</f>
        <v>0</v>
      </c>
    </row>
    <row r="133" spans="2:65" s="1" customFormat="1" ht="16.5" customHeight="1">
      <c r="B133" s="29"/>
      <c r="C133" s="152" t="s">
        <v>206</v>
      </c>
      <c r="D133" s="152" t="s">
        <v>127</v>
      </c>
      <c r="E133" s="153" t="s">
        <v>584</v>
      </c>
      <c r="F133" s="154" t="s">
        <v>585</v>
      </c>
      <c r="G133" s="155" t="s">
        <v>136</v>
      </c>
      <c r="H133" s="156">
        <v>56</v>
      </c>
      <c r="I133" s="157"/>
      <c r="J133" s="157">
        <f>ROUND(I133*H133,2)</f>
        <v>0</v>
      </c>
      <c r="K133" s="154" t="s">
        <v>539</v>
      </c>
      <c r="L133" s="33"/>
      <c r="M133" s="55" t="s">
        <v>1</v>
      </c>
      <c r="N133" s="158" t="s">
        <v>35</v>
      </c>
      <c r="O133" s="159">
        <v>0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5" t="s">
        <v>177</v>
      </c>
      <c r="AT133" s="15" t="s">
        <v>127</v>
      </c>
      <c r="AU133" s="15" t="s">
        <v>73</v>
      </c>
      <c r="AY133" s="15" t="s">
        <v>126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71</v>
      </c>
      <c r="BK133" s="161">
        <f>ROUND(I133*H133,2)</f>
        <v>0</v>
      </c>
      <c r="BL133" s="15" t="s">
        <v>177</v>
      </c>
      <c r="BM133" s="15" t="s">
        <v>272</v>
      </c>
    </row>
    <row r="134" spans="2:65" s="1" customFormat="1" ht="22.5" customHeight="1">
      <c r="B134" s="29"/>
      <c r="C134" s="152" t="s">
        <v>262</v>
      </c>
      <c r="D134" s="152" t="s">
        <v>127</v>
      </c>
      <c r="E134" s="153" t="s">
        <v>586</v>
      </c>
      <c r="F134" s="154" t="s">
        <v>587</v>
      </c>
      <c r="G134" s="155" t="s">
        <v>136</v>
      </c>
      <c r="H134" s="156">
        <v>56</v>
      </c>
      <c r="I134" s="157"/>
      <c r="J134" s="157">
        <f>ROUND(I134*H134,2)</f>
        <v>0</v>
      </c>
      <c r="K134" s="154" t="s">
        <v>539</v>
      </c>
      <c r="L134" s="33"/>
      <c r="M134" s="55" t="s">
        <v>1</v>
      </c>
      <c r="N134" s="158" t="s">
        <v>35</v>
      </c>
      <c r="O134" s="159">
        <v>0</v>
      </c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5" t="s">
        <v>177</v>
      </c>
      <c r="AT134" s="15" t="s">
        <v>127</v>
      </c>
      <c r="AU134" s="15" t="s">
        <v>73</v>
      </c>
      <c r="AY134" s="15" t="s">
        <v>126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5" t="s">
        <v>71</v>
      </c>
      <c r="BK134" s="161">
        <f>ROUND(I134*H134,2)</f>
        <v>0</v>
      </c>
      <c r="BL134" s="15" t="s">
        <v>177</v>
      </c>
      <c r="BM134" s="15" t="s">
        <v>275</v>
      </c>
    </row>
    <row r="135" spans="2:47" s="1" customFormat="1" ht="19.2">
      <c r="B135" s="29"/>
      <c r="C135" s="30"/>
      <c r="D135" s="164" t="s">
        <v>259</v>
      </c>
      <c r="E135" s="30"/>
      <c r="F135" s="194" t="s">
        <v>637</v>
      </c>
      <c r="G135" s="30"/>
      <c r="H135" s="30"/>
      <c r="I135" s="30"/>
      <c r="J135" s="30"/>
      <c r="K135" s="30"/>
      <c r="L135" s="33"/>
      <c r="M135" s="195"/>
      <c r="N135" s="56"/>
      <c r="O135" s="56"/>
      <c r="P135" s="56"/>
      <c r="Q135" s="56"/>
      <c r="R135" s="56"/>
      <c r="S135" s="56"/>
      <c r="T135" s="57"/>
      <c r="AT135" s="15" t="s">
        <v>259</v>
      </c>
      <c r="AU135" s="15" t="s">
        <v>73</v>
      </c>
    </row>
    <row r="136" spans="2:63" s="10" customFormat="1" ht="25.95" customHeight="1">
      <c r="B136" s="139"/>
      <c r="C136" s="140"/>
      <c r="D136" s="141" t="s">
        <v>63</v>
      </c>
      <c r="E136" s="142" t="s">
        <v>433</v>
      </c>
      <c r="F136" s="142" t="s">
        <v>434</v>
      </c>
      <c r="G136" s="140"/>
      <c r="H136" s="140"/>
      <c r="I136" s="140"/>
      <c r="J136" s="143">
        <f>BK136</f>
        <v>0</v>
      </c>
      <c r="K136" s="140"/>
      <c r="L136" s="144"/>
      <c r="M136" s="145"/>
      <c r="N136" s="146"/>
      <c r="O136" s="146"/>
      <c r="P136" s="147">
        <f>P137+P138</f>
        <v>0</v>
      </c>
      <c r="Q136" s="146"/>
      <c r="R136" s="147">
        <f>R137+R138</f>
        <v>0</v>
      </c>
      <c r="S136" s="146"/>
      <c r="T136" s="148">
        <f>T137+T138</f>
        <v>0</v>
      </c>
      <c r="AR136" s="149" t="s">
        <v>141</v>
      </c>
      <c r="AT136" s="150" t="s">
        <v>63</v>
      </c>
      <c r="AU136" s="150" t="s">
        <v>64</v>
      </c>
      <c r="AY136" s="149" t="s">
        <v>126</v>
      </c>
      <c r="BK136" s="151">
        <f>BK137+BK138</f>
        <v>0</v>
      </c>
    </row>
    <row r="137" spans="2:65" s="1" customFormat="1" ht="16.5" customHeight="1">
      <c r="B137" s="29"/>
      <c r="C137" s="152" t="s">
        <v>210</v>
      </c>
      <c r="D137" s="152" t="s">
        <v>127</v>
      </c>
      <c r="E137" s="153" t="s">
        <v>594</v>
      </c>
      <c r="F137" s="154" t="s">
        <v>595</v>
      </c>
      <c r="G137" s="155" t="s">
        <v>214</v>
      </c>
      <c r="H137" s="156">
        <v>200</v>
      </c>
      <c r="I137" s="157"/>
      <c r="J137" s="157">
        <f>ROUND(I137*H137,2)</f>
        <v>0</v>
      </c>
      <c r="K137" s="154" t="s">
        <v>1</v>
      </c>
      <c r="L137" s="33"/>
      <c r="M137" s="55" t="s">
        <v>1</v>
      </c>
      <c r="N137" s="158" t="s">
        <v>35</v>
      </c>
      <c r="O137" s="159">
        <v>0</v>
      </c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15" t="s">
        <v>284</v>
      </c>
      <c r="AT137" s="15" t="s">
        <v>127</v>
      </c>
      <c r="AU137" s="15" t="s">
        <v>71</v>
      </c>
      <c r="AY137" s="15" t="s">
        <v>126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71</v>
      </c>
      <c r="BK137" s="161">
        <f>ROUND(I137*H137,2)</f>
        <v>0</v>
      </c>
      <c r="BL137" s="15" t="s">
        <v>284</v>
      </c>
      <c r="BM137" s="15" t="s">
        <v>277</v>
      </c>
    </row>
    <row r="138" spans="2:63" s="10" customFormat="1" ht="22.95" customHeight="1">
      <c r="B138" s="139"/>
      <c r="C138" s="140"/>
      <c r="D138" s="141" t="s">
        <v>63</v>
      </c>
      <c r="E138" s="192" t="s">
        <v>600</v>
      </c>
      <c r="F138" s="192" t="s">
        <v>601</v>
      </c>
      <c r="G138" s="140"/>
      <c r="H138" s="140"/>
      <c r="I138" s="140"/>
      <c r="J138" s="193">
        <f>BK138</f>
        <v>0</v>
      </c>
      <c r="K138" s="140"/>
      <c r="L138" s="144"/>
      <c r="M138" s="145"/>
      <c r="N138" s="146"/>
      <c r="O138" s="146"/>
      <c r="P138" s="147">
        <f>SUM(P139:P142)</f>
        <v>0</v>
      </c>
      <c r="Q138" s="146"/>
      <c r="R138" s="147">
        <f>SUM(R139:R142)</f>
        <v>0</v>
      </c>
      <c r="S138" s="146"/>
      <c r="T138" s="148">
        <f>SUM(T139:T142)</f>
        <v>0</v>
      </c>
      <c r="AR138" s="149" t="s">
        <v>141</v>
      </c>
      <c r="AT138" s="150" t="s">
        <v>63</v>
      </c>
      <c r="AU138" s="150" t="s">
        <v>71</v>
      </c>
      <c r="AY138" s="149" t="s">
        <v>126</v>
      </c>
      <c r="BK138" s="151">
        <f>SUM(BK139:BK142)</f>
        <v>0</v>
      </c>
    </row>
    <row r="139" spans="2:65" s="1" customFormat="1" ht="22.5" customHeight="1">
      <c r="B139" s="29"/>
      <c r="C139" s="152" t="s">
        <v>267</v>
      </c>
      <c r="D139" s="152" t="s">
        <v>127</v>
      </c>
      <c r="E139" s="153" t="s">
        <v>602</v>
      </c>
      <c r="F139" s="154" t="s">
        <v>603</v>
      </c>
      <c r="G139" s="155" t="s">
        <v>225</v>
      </c>
      <c r="H139" s="156">
        <v>30</v>
      </c>
      <c r="I139" s="157"/>
      <c r="J139" s="157">
        <f>ROUND(I139*H139,2)</f>
        <v>0</v>
      </c>
      <c r="K139" s="154" t="s">
        <v>539</v>
      </c>
      <c r="L139" s="33"/>
      <c r="M139" s="55" t="s">
        <v>1</v>
      </c>
      <c r="N139" s="158" t="s">
        <v>35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5" t="s">
        <v>284</v>
      </c>
      <c r="AT139" s="15" t="s">
        <v>127</v>
      </c>
      <c r="AU139" s="15" t="s">
        <v>73</v>
      </c>
      <c r="AY139" s="15" t="s">
        <v>126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71</v>
      </c>
      <c r="BK139" s="161">
        <f>ROUND(I139*H139,2)</f>
        <v>0</v>
      </c>
      <c r="BL139" s="15" t="s">
        <v>284</v>
      </c>
      <c r="BM139" s="15" t="s">
        <v>281</v>
      </c>
    </row>
    <row r="140" spans="2:65" s="1" customFormat="1" ht="16.5" customHeight="1">
      <c r="B140" s="29"/>
      <c r="C140" s="183" t="s">
        <v>270</v>
      </c>
      <c r="D140" s="183" t="s">
        <v>199</v>
      </c>
      <c r="E140" s="184" t="s">
        <v>604</v>
      </c>
      <c r="F140" s="185" t="s">
        <v>605</v>
      </c>
      <c r="G140" s="186" t="s">
        <v>225</v>
      </c>
      <c r="H140" s="187">
        <v>30</v>
      </c>
      <c r="I140" s="188"/>
      <c r="J140" s="188">
        <f>ROUND(I140*H140,2)</f>
        <v>0</v>
      </c>
      <c r="K140" s="185" t="s">
        <v>539</v>
      </c>
      <c r="L140" s="189"/>
      <c r="M140" s="190" t="s">
        <v>1</v>
      </c>
      <c r="N140" s="191" t="s">
        <v>35</v>
      </c>
      <c r="O140" s="159">
        <v>0</v>
      </c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R140" s="15" t="s">
        <v>441</v>
      </c>
      <c r="AT140" s="15" t="s">
        <v>199</v>
      </c>
      <c r="AU140" s="15" t="s">
        <v>73</v>
      </c>
      <c r="AY140" s="15" t="s">
        <v>126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5" t="s">
        <v>71</v>
      </c>
      <c r="BK140" s="161">
        <f>ROUND(I140*H140,2)</f>
        <v>0</v>
      </c>
      <c r="BL140" s="15" t="s">
        <v>284</v>
      </c>
      <c r="BM140" s="15" t="s">
        <v>284</v>
      </c>
    </row>
    <row r="141" spans="2:65" s="1" customFormat="1" ht="16.5" customHeight="1">
      <c r="B141" s="29"/>
      <c r="C141" s="152" t="s">
        <v>273</v>
      </c>
      <c r="D141" s="152" t="s">
        <v>127</v>
      </c>
      <c r="E141" s="153" t="s">
        <v>606</v>
      </c>
      <c r="F141" s="154" t="s">
        <v>607</v>
      </c>
      <c r="G141" s="155" t="s">
        <v>130</v>
      </c>
      <c r="H141" s="156">
        <v>1</v>
      </c>
      <c r="I141" s="157"/>
      <c r="J141" s="157">
        <f>ROUND(I141*H141,2)</f>
        <v>0</v>
      </c>
      <c r="K141" s="154" t="s">
        <v>131</v>
      </c>
      <c r="L141" s="33"/>
      <c r="M141" s="55" t="s">
        <v>1</v>
      </c>
      <c r="N141" s="158" t="s">
        <v>35</v>
      </c>
      <c r="O141" s="159">
        <v>0</v>
      </c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5" t="s">
        <v>284</v>
      </c>
      <c r="AT141" s="15" t="s">
        <v>127</v>
      </c>
      <c r="AU141" s="15" t="s">
        <v>73</v>
      </c>
      <c r="AY141" s="15" t="s">
        <v>126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5" t="s">
        <v>71</v>
      </c>
      <c r="BK141" s="161">
        <f>ROUND(I141*H141,2)</f>
        <v>0</v>
      </c>
      <c r="BL141" s="15" t="s">
        <v>284</v>
      </c>
      <c r="BM141" s="15" t="s">
        <v>288</v>
      </c>
    </row>
    <row r="142" spans="2:65" s="1" customFormat="1" ht="16.5" customHeight="1">
      <c r="B142" s="29"/>
      <c r="C142" s="183" t="s">
        <v>215</v>
      </c>
      <c r="D142" s="183" t="s">
        <v>199</v>
      </c>
      <c r="E142" s="184" t="s">
        <v>608</v>
      </c>
      <c r="F142" s="185" t="s">
        <v>609</v>
      </c>
      <c r="G142" s="186" t="s">
        <v>130</v>
      </c>
      <c r="H142" s="187">
        <v>1</v>
      </c>
      <c r="I142" s="188"/>
      <c r="J142" s="188">
        <f>ROUND(I142*H142,2)</f>
        <v>0</v>
      </c>
      <c r="K142" s="185" t="s">
        <v>131</v>
      </c>
      <c r="L142" s="189"/>
      <c r="M142" s="190" t="s">
        <v>1</v>
      </c>
      <c r="N142" s="191" t="s">
        <v>35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AR142" s="15" t="s">
        <v>441</v>
      </c>
      <c r="AT142" s="15" t="s">
        <v>199</v>
      </c>
      <c r="AU142" s="15" t="s">
        <v>73</v>
      </c>
      <c r="AY142" s="15" t="s">
        <v>126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5" t="s">
        <v>71</v>
      </c>
      <c r="BK142" s="161">
        <f>ROUND(I142*H142,2)</f>
        <v>0</v>
      </c>
      <c r="BL142" s="15" t="s">
        <v>284</v>
      </c>
      <c r="BM142" s="15" t="s">
        <v>291</v>
      </c>
    </row>
    <row r="143" spans="2:63" s="10" customFormat="1" ht="25.95" customHeight="1">
      <c r="B143" s="139"/>
      <c r="C143" s="140"/>
      <c r="D143" s="141" t="s">
        <v>63</v>
      </c>
      <c r="E143" s="142" t="s">
        <v>610</v>
      </c>
      <c r="F143" s="142" t="s">
        <v>611</v>
      </c>
      <c r="G143" s="140"/>
      <c r="H143" s="140"/>
      <c r="I143" s="140"/>
      <c r="J143" s="143">
        <f>BK143</f>
        <v>0</v>
      </c>
      <c r="K143" s="140"/>
      <c r="L143" s="144"/>
      <c r="M143" s="145"/>
      <c r="N143" s="146"/>
      <c r="O143" s="146"/>
      <c r="P143" s="147">
        <f>SUM(P144:P148)</f>
        <v>0</v>
      </c>
      <c r="Q143" s="146"/>
      <c r="R143" s="147">
        <f>SUM(R144:R148)</f>
        <v>0</v>
      </c>
      <c r="S143" s="146"/>
      <c r="T143" s="148">
        <f>SUM(T144:T148)</f>
        <v>0</v>
      </c>
      <c r="AR143" s="149" t="s">
        <v>132</v>
      </c>
      <c r="AT143" s="150" t="s">
        <v>63</v>
      </c>
      <c r="AU143" s="150" t="s">
        <v>64</v>
      </c>
      <c r="AY143" s="149" t="s">
        <v>126</v>
      </c>
      <c r="BK143" s="151">
        <f>SUM(BK144:BK148)</f>
        <v>0</v>
      </c>
    </row>
    <row r="144" spans="2:65" s="1" customFormat="1" ht="16.5" customHeight="1">
      <c r="B144" s="29"/>
      <c r="C144" s="152" t="s">
        <v>278</v>
      </c>
      <c r="D144" s="152" t="s">
        <v>127</v>
      </c>
      <c r="E144" s="153" t="s">
        <v>612</v>
      </c>
      <c r="F144" s="154" t="s">
        <v>613</v>
      </c>
      <c r="G144" s="155" t="s">
        <v>571</v>
      </c>
      <c r="H144" s="156">
        <v>15</v>
      </c>
      <c r="I144" s="157"/>
      <c r="J144" s="157">
        <f>ROUND(I144*H144,2)</f>
        <v>0</v>
      </c>
      <c r="K144" s="154" t="s">
        <v>1</v>
      </c>
      <c r="L144" s="33"/>
      <c r="M144" s="55" t="s">
        <v>1</v>
      </c>
      <c r="N144" s="158" t="s">
        <v>35</v>
      </c>
      <c r="O144" s="159">
        <v>0</v>
      </c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AR144" s="15" t="s">
        <v>614</v>
      </c>
      <c r="AT144" s="15" t="s">
        <v>127</v>
      </c>
      <c r="AU144" s="15" t="s">
        <v>71</v>
      </c>
      <c r="AY144" s="15" t="s">
        <v>126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5" t="s">
        <v>71</v>
      </c>
      <c r="BK144" s="161">
        <f>ROUND(I144*H144,2)</f>
        <v>0</v>
      </c>
      <c r="BL144" s="15" t="s">
        <v>614</v>
      </c>
      <c r="BM144" s="15" t="s">
        <v>295</v>
      </c>
    </row>
    <row r="145" spans="2:47" s="1" customFormat="1" ht="48">
      <c r="B145" s="29"/>
      <c r="C145" s="30"/>
      <c r="D145" s="164" t="s">
        <v>259</v>
      </c>
      <c r="E145" s="30"/>
      <c r="F145" s="194" t="s">
        <v>651</v>
      </c>
      <c r="G145" s="30"/>
      <c r="H145" s="30"/>
      <c r="I145" s="30"/>
      <c r="J145" s="30"/>
      <c r="K145" s="30"/>
      <c r="L145" s="33"/>
      <c r="M145" s="195"/>
      <c r="N145" s="56"/>
      <c r="O145" s="56"/>
      <c r="P145" s="56"/>
      <c r="Q145" s="56"/>
      <c r="R145" s="56"/>
      <c r="S145" s="56"/>
      <c r="T145" s="57"/>
      <c r="AT145" s="15" t="s">
        <v>259</v>
      </c>
      <c r="AU145" s="15" t="s">
        <v>71</v>
      </c>
    </row>
    <row r="146" spans="2:65" s="1" customFormat="1" ht="16.5" customHeight="1">
      <c r="B146" s="29"/>
      <c r="C146" s="152" t="s">
        <v>233</v>
      </c>
      <c r="D146" s="152" t="s">
        <v>127</v>
      </c>
      <c r="E146" s="153" t="s">
        <v>616</v>
      </c>
      <c r="F146" s="154" t="s">
        <v>617</v>
      </c>
      <c r="G146" s="155" t="s">
        <v>571</v>
      </c>
      <c r="H146" s="156">
        <v>5</v>
      </c>
      <c r="I146" s="157"/>
      <c r="J146" s="157">
        <f>ROUND(I146*H146,2)</f>
        <v>0</v>
      </c>
      <c r="K146" s="154" t="s">
        <v>1</v>
      </c>
      <c r="L146" s="33"/>
      <c r="M146" s="55" t="s">
        <v>1</v>
      </c>
      <c r="N146" s="158" t="s">
        <v>35</v>
      </c>
      <c r="O146" s="159">
        <v>0</v>
      </c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5" t="s">
        <v>614</v>
      </c>
      <c r="AT146" s="15" t="s">
        <v>127</v>
      </c>
      <c r="AU146" s="15" t="s">
        <v>71</v>
      </c>
      <c r="AY146" s="15" t="s">
        <v>126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5" t="s">
        <v>71</v>
      </c>
      <c r="BK146" s="161">
        <f>ROUND(I146*H146,2)</f>
        <v>0</v>
      </c>
      <c r="BL146" s="15" t="s">
        <v>614</v>
      </c>
      <c r="BM146" s="15" t="s">
        <v>298</v>
      </c>
    </row>
    <row r="147" spans="2:47" s="1" customFormat="1" ht="19.2">
      <c r="B147" s="29"/>
      <c r="C147" s="30"/>
      <c r="D147" s="164" t="s">
        <v>259</v>
      </c>
      <c r="E147" s="30"/>
      <c r="F147" s="194" t="s">
        <v>652</v>
      </c>
      <c r="G147" s="30"/>
      <c r="H147" s="30"/>
      <c r="I147" s="30"/>
      <c r="J147" s="30"/>
      <c r="K147" s="30"/>
      <c r="L147" s="33"/>
      <c r="M147" s="195"/>
      <c r="N147" s="56"/>
      <c r="O147" s="56"/>
      <c r="P147" s="56"/>
      <c r="Q147" s="56"/>
      <c r="R147" s="56"/>
      <c r="S147" s="56"/>
      <c r="T147" s="57"/>
      <c r="AT147" s="15" t="s">
        <v>259</v>
      </c>
      <c r="AU147" s="15" t="s">
        <v>71</v>
      </c>
    </row>
    <row r="148" spans="2:65" s="1" customFormat="1" ht="16.5" customHeight="1">
      <c r="B148" s="29"/>
      <c r="C148" s="183" t="s">
        <v>285</v>
      </c>
      <c r="D148" s="183" t="s">
        <v>199</v>
      </c>
      <c r="E148" s="184" t="s">
        <v>619</v>
      </c>
      <c r="F148" s="185" t="s">
        <v>620</v>
      </c>
      <c r="G148" s="186" t="s">
        <v>500</v>
      </c>
      <c r="H148" s="187">
        <v>1</v>
      </c>
      <c r="I148" s="188"/>
      <c r="J148" s="188">
        <f>ROUND(I148*H148,2)</f>
        <v>0</v>
      </c>
      <c r="K148" s="185" t="s">
        <v>1</v>
      </c>
      <c r="L148" s="189"/>
      <c r="M148" s="190" t="s">
        <v>1</v>
      </c>
      <c r="N148" s="191" t="s">
        <v>35</v>
      </c>
      <c r="O148" s="159">
        <v>0</v>
      </c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AR148" s="15" t="s">
        <v>614</v>
      </c>
      <c r="AT148" s="15" t="s">
        <v>199</v>
      </c>
      <c r="AU148" s="15" t="s">
        <v>71</v>
      </c>
      <c r="AY148" s="15" t="s">
        <v>126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5" t="s">
        <v>71</v>
      </c>
      <c r="BK148" s="161">
        <f>ROUND(I148*H148,2)</f>
        <v>0</v>
      </c>
      <c r="BL148" s="15" t="s">
        <v>614</v>
      </c>
      <c r="BM148" s="15" t="s">
        <v>302</v>
      </c>
    </row>
    <row r="149" spans="2:63" s="10" customFormat="1" ht="25.95" customHeight="1">
      <c r="B149" s="139"/>
      <c r="C149" s="140"/>
      <c r="D149" s="141" t="s">
        <v>63</v>
      </c>
      <c r="E149" s="142" t="s">
        <v>621</v>
      </c>
      <c r="F149" s="142" t="s">
        <v>622</v>
      </c>
      <c r="G149" s="140"/>
      <c r="H149" s="140"/>
      <c r="I149" s="140"/>
      <c r="J149" s="143">
        <f>BK149</f>
        <v>0</v>
      </c>
      <c r="K149" s="140"/>
      <c r="L149" s="144"/>
      <c r="M149" s="145"/>
      <c r="N149" s="146"/>
      <c r="O149" s="146"/>
      <c r="P149" s="147">
        <f>P150</f>
        <v>0</v>
      </c>
      <c r="Q149" s="146"/>
      <c r="R149" s="147">
        <f>R150</f>
        <v>0</v>
      </c>
      <c r="S149" s="146"/>
      <c r="T149" s="148">
        <f>T150</f>
        <v>0</v>
      </c>
      <c r="AR149" s="149" t="s">
        <v>150</v>
      </c>
      <c r="AT149" s="150" t="s">
        <v>63</v>
      </c>
      <c r="AU149" s="150" t="s">
        <v>64</v>
      </c>
      <c r="AY149" s="149" t="s">
        <v>126</v>
      </c>
      <c r="BK149" s="151">
        <f>BK150</f>
        <v>0</v>
      </c>
    </row>
    <row r="150" spans="2:63" s="10" customFormat="1" ht="22.95" customHeight="1">
      <c r="B150" s="139"/>
      <c r="C150" s="140"/>
      <c r="D150" s="141" t="s">
        <v>63</v>
      </c>
      <c r="E150" s="192" t="s">
        <v>496</v>
      </c>
      <c r="F150" s="192" t="s">
        <v>497</v>
      </c>
      <c r="G150" s="140"/>
      <c r="H150" s="140"/>
      <c r="I150" s="140"/>
      <c r="J150" s="193">
        <f>BK150</f>
        <v>0</v>
      </c>
      <c r="K150" s="140"/>
      <c r="L150" s="144"/>
      <c r="M150" s="145"/>
      <c r="N150" s="146"/>
      <c r="O150" s="146"/>
      <c r="P150" s="147">
        <f>SUM(P151:P152)</f>
        <v>0</v>
      </c>
      <c r="Q150" s="146"/>
      <c r="R150" s="147">
        <f>SUM(R151:R152)</f>
        <v>0</v>
      </c>
      <c r="S150" s="146"/>
      <c r="T150" s="148">
        <f>SUM(T151:T152)</f>
        <v>0</v>
      </c>
      <c r="AR150" s="149" t="s">
        <v>150</v>
      </c>
      <c r="AT150" s="150" t="s">
        <v>63</v>
      </c>
      <c r="AU150" s="150" t="s">
        <v>71</v>
      </c>
      <c r="AY150" s="149" t="s">
        <v>126</v>
      </c>
      <c r="BK150" s="151">
        <f>SUM(BK151:BK152)</f>
        <v>0</v>
      </c>
    </row>
    <row r="151" spans="2:65" s="1" customFormat="1" ht="16.5" customHeight="1">
      <c r="B151" s="29"/>
      <c r="C151" s="152" t="s">
        <v>238</v>
      </c>
      <c r="D151" s="152" t="s">
        <v>127</v>
      </c>
      <c r="E151" s="153" t="s">
        <v>623</v>
      </c>
      <c r="F151" s="154" t="s">
        <v>624</v>
      </c>
      <c r="G151" s="155" t="s">
        <v>571</v>
      </c>
      <c r="H151" s="156">
        <v>72</v>
      </c>
      <c r="I151" s="157"/>
      <c r="J151" s="157">
        <f>ROUND(I151*H151,2)</f>
        <v>0</v>
      </c>
      <c r="K151" s="154" t="s">
        <v>131</v>
      </c>
      <c r="L151" s="33"/>
      <c r="M151" s="55" t="s">
        <v>1</v>
      </c>
      <c r="N151" s="158" t="s">
        <v>35</v>
      </c>
      <c r="O151" s="159">
        <v>0</v>
      </c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5" t="s">
        <v>132</v>
      </c>
      <c r="AT151" s="15" t="s">
        <v>127</v>
      </c>
      <c r="AU151" s="15" t="s">
        <v>73</v>
      </c>
      <c r="AY151" s="15" t="s">
        <v>126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5" t="s">
        <v>71</v>
      </c>
      <c r="BK151" s="161">
        <f>ROUND(I151*H151,2)</f>
        <v>0</v>
      </c>
      <c r="BL151" s="15" t="s">
        <v>132</v>
      </c>
      <c r="BM151" s="15" t="s">
        <v>305</v>
      </c>
    </row>
    <row r="152" spans="2:47" s="1" customFormat="1" ht="19.2">
      <c r="B152" s="29"/>
      <c r="C152" s="30"/>
      <c r="D152" s="164" t="s">
        <v>259</v>
      </c>
      <c r="E152" s="30"/>
      <c r="F152" s="194" t="s">
        <v>625</v>
      </c>
      <c r="G152" s="30"/>
      <c r="H152" s="30"/>
      <c r="I152" s="30"/>
      <c r="J152" s="30"/>
      <c r="K152" s="30"/>
      <c r="L152" s="33"/>
      <c r="M152" s="209"/>
      <c r="N152" s="210"/>
      <c r="O152" s="210"/>
      <c r="P152" s="210"/>
      <c r="Q152" s="210"/>
      <c r="R152" s="210"/>
      <c r="S152" s="210"/>
      <c r="T152" s="211"/>
      <c r="AT152" s="15" t="s">
        <v>259</v>
      </c>
      <c r="AU152" s="15" t="s">
        <v>73</v>
      </c>
    </row>
    <row r="153" spans="2:12" s="1" customFormat="1" ht="6.9" customHeight="1">
      <c r="B153" s="41"/>
      <c r="C153" s="42"/>
      <c r="D153" s="42"/>
      <c r="E153" s="42"/>
      <c r="F153" s="42"/>
      <c r="G153" s="42"/>
      <c r="H153" s="42"/>
      <c r="I153" s="42"/>
      <c r="J153" s="42"/>
      <c r="K153" s="42"/>
      <c r="L153" s="33"/>
    </row>
  </sheetData>
  <sheetProtection formatColumns="0" formatRows="0" autoFilter="0"/>
  <autoFilter ref="C92:K152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horizontalDpi="600" verticalDpi="600" orientation="landscape" paperSize="9" scale="84" r:id="rId2"/>
  <headerFooter>
    <oddFooter>&amp;CStrana &amp;P z &amp;N</oddFooter>
  </headerFooter>
  <rowBreaks count="1" manualBreakCount="1">
    <brk id="120" min="2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3"/>
  <sheetViews>
    <sheetView showGridLines="0" workbookViewId="0" topLeftCell="A84">
      <selection activeCell="C95" sqref="C95:K10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0"/>
    </row>
    <row r="2" spans="12:46" ht="36.9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5" t="s">
        <v>86</v>
      </c>
    </row>
    <row r="3" spans="2:46" ht="6.9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8"/>
      <c r="AT3" s="15" t="s">
        <v>73</v>
      </c>
    </row>
    <row r="4" spans="2:46" ht="24.9" customHeight="1">
      <c r="B4" s="18"/>
      <c r="D4" s="94" t="s">
        <v>89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14</v>
      </c>
      <c r="L6" s="18"/>
    </row>
    <row r="7" spans="2:12" ht="16.5" customHeight="1">
      <c r="B7" s="18"/>
      <c r="E7" s="264" t="str">
        <f>'Rekapitulace stavby'!K6</f>
        <v>TEPLOVOD -  DLOUHÁ UL.</v>
      </c>
      <c r="F7" s="265"/>
      <c r="G7" s="265"/>
      <c r="H7" s="265"/>
      <c r="L7" s="18"/>
    </row>
    <row r="8" spans="2:12" s="1" customFormat="1" ht="12" customHeight="1">
      <c r="B8" s="33"/>
      <c r="D8" s="95" t="s">
        <v>90</v>
      </c>
      <c r="L8" s="33"/>
    </row>
    <row r="9" spans="2:12" s="1" customFormat="1" ht="36.9" customHeight="1">
      <c r="B9" s="33"/>
      <c r="E9" s="266" t="s">
        <v>653</v>
      </c>
      <c r="F9" s="267"/>
      <c r="G9" s="267"/>
      <c r="H9" s="267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95" t="s">
        <v>15</v>
      </c>
      <c r="F11" s="15" t="s">
        <v>1</v>
      </c>
      <c r="I11" s="95" t="s">
        <v>16</v>
      </c>
      <c r="J11" s="15" t="s">
        <v>1</v>
      </c>
      <c r="L11" s="33"/>
    </row>
    <row r="12" spans="2:12" s="1" customFormat="1" ht="12" customHeight="1">
      <c r="B12" s="33"/>
      <c r="D12" s="95" t="s">
        <v>17</v>
      </c>
      <c r="F12" s="15" t="s">
        <v>18</v>
      </c>
      <c r="I12" s="95" t="s">
        <v>19</v>
      </c>
      <c r="J12" s="96" t="str">
        <f>'Rekapitulace stavby'!AN8</f>
        <v>28.2.2019</v>
      </c>
      <c r="L12" s="33"/>
    </row>
    <row r="13" spans="2:12" s="1" customFormat="1" ht="10.95" customHeight="1">
      <c r="B13" s="33"/>
      <c r="L13" s="33"/>
    </row>
    <row r="14" spans="2:12" s="1" customFormat="1" ht="12" customHeight="1">
      <c r="B14" s="33"/>
      <c r="D14" s="95" t="s">
        <v>21</v>
      </c>
      <c r="I14" s="95" t="s">
        <v>22</v>
      </c>
      <c r="J14" s="15" t="str">
        <f>IF('Rekapitulace stavby'!AN10="","",'Rekapitulace stavby'!AN10)</f>
        <v/>
      </c>
      <c r="L14" s="33"/>
    </row>
    <row r="15" spans="2:12" s="1" customFormat="1" ht="18" customHeight="1">
      <c r="B15" s="33"/>
      <c r="E15" s="15" t="str">
        <f>IF('Rekapitulace stavby'!E11="","",'Rekapitulace stavby'!E11)</f>
        <v xml:space="preserve"> </v>
      </c>
      <c r="I15" s="95" t="s">
        <v>24</v>
      </c>
      <c r="J15" s="15" t="str">
        <f>IF('Rekapitulace stavby'!AN11="","",'Rekapitulace stavby'!AN11)</f>
        <v/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95" t="s">
        <v>25</v>
      </c>
      <c r="I17" s="95" t="s">
        <v>22</v>
      </c>
      <c r="J17" s="15" t="str">
        <f>'Rekapitulace stavby'!AN13</f>
        <v/>
      </c>
      <c r="L17" s="33"/>
    </row>
    <row r="18" spans="2:12" s="1" customFormat="1" ht="18" customHeight="1">
      <c r="B18" s="33"/>
      <c r="E18" s="268" t="str">
        <f>'Rekapitulace stavby'!E14</f>
        <v xml:space="preserve"> </v>
      </c>
      <c r="F18" s="268"/>
      <c r="G18" s="268"/>
      <c r="H18" s="268"/>
      <c r="I18" s="95" t="s">
        <v>24</v>
      </c>
      <c r="J18" s="15" t="str">
        <f>'Rekapitulace stavby'!AN14</f>
        <v/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95" t="s">
        <v>26</v>
      </c>
      <c r="I20" s="95" t="s">
        <v>22</v>
      </c>
      <c r="J20" s="15" t="str">
        <f>IF('Rekapitulace stavby'!AN16="","",'Rekapitulace stavby'!AN16)</f>
        <v/>
      </c>
      <c r="L20" s="33"/>
    </row>
    <row r="21" spans="2:12" s="1" customFormat="1" ht="18" customHeight="1">
      <c r="B21" s="33"/>
      <c r="E21" s="15" t="str">
        <f>IF('Rekapitulace stavby'!E17="","",'Rekapitulace stavby'!E17)</f>
        <v xml:space="preserve"> </v>
      </c>
      <c r="I21" s="95" t="s">
        <v>24</v>
      </c>
      <c r="J21" s="15" t="str">
        <f>IF('Rekapitulace stavby'!AN17="","",'Rekapitulace stavby'!AN17)</f>
        <v/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95" t="s">
        <v>28</v>
      </c>
      <c r="I23" s="95" t="s">
        <v>22</v>
      </c>
      <c r="J23" s="15" t="str">
        <f>IF('Rekapitulace stavby'!AN19="","",'Rekapitulace stavby'!AN19)</f>
        <v/>
      </c>
      <c r="L23" s="33"/>
    </row>
    <row r="24" spans="2:12" s="1" customFormat="1" ht="18" customHeight="1">
      <c r="B24" s="33"/>
      <c r="E24" s="15" t="str">
        <f>IF('Rekapitulace stavby'!E20="","",'Rekapitulace stavby'!E20)</f>
        <v xml:space="preserve"> </v>
      </c>
      <c r="I24" s="95" t="s">
        <v>24</v>
      </c>
      <c r="J24" s="15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95" t="s">
        <v>29</v>
      </c>
      <c r="L26" s="33"/>
    </row>
    <row r="27" spans="2:12" s="6" customFormat="1" ht="16.5" customHeight="1">
      <c r="B27" s="97"/>
      <c r="E27" s="269" t="s">
        <v>1</v>
      </c>
      <c r="F27" s="269"/>
      <c r="G27" s="269"/>
      <c r="H27" s="269"/>
      <c r="L27" s="9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8" t="s">
        <v>30</v>
      </c>
      <c r="J30" s="99">
        <f>ROUND(J93,2)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100" t="s">
        <v>32</v>
      </c>
      <c r="I32" s="100" t="s">
        <v>31</v>
      </c>
      <c r="J32" s="100" t="s">
        <v>33</v>
      </c>
      <c r="L32" s="33"/>
    </row>
    <row r="33" spans="2:12" s="1" customFormat="1" ht="14.4" customHeight="1">
      <c r="B33" s="33"/>
      <c r="D33" s="95" t="s">
        <v>34</v>
      </c>
      <c r="E33" s="95" t="s">
        <v>35</v>
      </c>
      <c r="F33" s="101">
        <f>ROUND((SUM(BE93:BE152)),2)</f>
        <v>0</v>
      </c>
      <c r="I33" s="102">
        <v>0.21</v>
      </c>
      <c r="J33" s="101">
        <f>ROUND(((SUM(BE93:BE152))*I33),2)</f>
        <v>0</v>
      </c>
      <c r="L33" s="33"/>
    </row>
    <row r="34" spans="2:12" s="1" customFormat="1" ht="14.4" customHeight="1">
      <c r="B34" s="33"/>
      <c r="E34" s="95" t="s">
        <v>36</v>
      </c>
      <c r="F34" s="101">
        <f>ROUND((SUM(BF93:BF152)),2)</f>
        <v>0</v>
      </c>
      <c r="I34" s="102">
        <v>0.15</v>
      </c>
      <c r="J34" s="101">
        <f>ROUND(((SUM(BF93:BF152))*I34),2)</f>
        <v>0</v>
      </c>
      <c r="L34" s="33"/>
    </row>
    <row r="35" spans="2:12" s="1" customFormat="1" ht="14.4" customHeight="1" hidden="1">
      <c r="B35" s="33"/>
      <c r="E35" s="95" t="s">
        <v>37</v>
      </c>
      <c r="F35" s="101">
        <f>ROUND((SUM(BG93:BG152)),2)</f>
        <v>0</v>
      </c>
      <c r="I35" s="102">
        <v>0.21</v>
      </c>
      <c r="J35" s="101">
        <f>0</f>
        <v>0</v>
      </c>
      <c r="L35" s="33"/>
    </row>
    <row r="36" spans="2:12" s="1" customFormat="1" ht="14.4" customHeight="1" hidden="1">
      <c r="B36" s="33"/>
      <c r="E36" s="95" t="s">
        <v>38</v>
      </c>
      <c r="F36" s="101">
        <f>ROUND((SUM(BH93:BH152)),2)</f>
        <v>0</v>
      </c>
      <c r="I36" s="102">
        <v>0.15</v>
      </c>
      <c r="J36" s="101">
        <f>0</f>
        <v>0</v>
      </c>
      <c r="L36" s="33"/>
    </row>
    <row r="37" spans="2:12" s="1" customFormat="1" ht="14.4" customHeight="1" hidden="1">
      <c r="B37" s="33"/>
      <c r="E37" s="95" t="s">
        <v>39</v>
      </c>
      <c r="F37" s="101">
        <f>ROUND((SUM(BI93:BI152)),2)</f>
        <v>0</v>
      </c>
      <c r="I37" s="102">
        <v>0</v>
      </c>
      <c r="J37" s="101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103"/>
      <c r="D39" s="104" t="s">
        <v>40</v>
      </c>
      <c r="E39" s="105"/>
      <c r="F39" s="105"/>
      <c r="G39" s="106" t="s">
        <v>41</v>
      </c>
      <c r="H39" s="107" t="s">
        <v>42</v>
      </c>
      <c r="I39" s="105"/>
      <c r="J39" s="108">
        <f>SUM(J30:J37)</f>
        <v>0</v>
      </c>
      <c r="K39" s="109"/>
      <c r="L39" s="33"/>
    </row>
    <row r="40" spans="2:12" s="1" customFormat="1" ht="14.4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33"/>
    </row>
    <row r="44" spans="2:12" s="1" customFormat="1" ht="6.9" customHeigh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33"/>
    </row>
    <row r="45" spans="2:12" s="1" customFormat="1" ht="24.9" customHeight="1">
      <c r="B45" s="29"/>
      <c r="C45" s="21" t="s">
        <v>91</v>
      </c>
      <c r="D45" s="30"/>
      <c r="E45" s="30"/>
      <c r="F45" s="30"/>
      <c r="G45" s="30"/>
      <c r="H45" s="30"/>
      <c r="I45" s="30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3"/>
    </row>
    <row r="47" spans="2:12" s="1" customFormat="1" ht="12" customHeight="1">
      <c r="B47" s="29"/>
      <c r="C47" s="26" t="s">
        <v>14</v>
      </c>
      <c r="D47" s="30"/>
      <c r="E47" s="30"/>
      <c r="F47" s="30"/>
      <c r="G47" s="30"/>
      <c r="H47" s="30"/>
      <c r="I47" s="30"/>
      <c r="J47" s="30"/>
      <c r="K47" s="30"/>
      <c r="L47" s="33"/>
    </row>
    <row r="48" spans="2:12" s="1" customFormat="1" ht="16.5" customHeight="1">
      <c r="B48" s="29"/>
      <c r="C48" s="30"/>
      <c r="D48" s="30"/>
      <c r="E48" s="262" t="str">
        <f>E7</f>
        <v>TEPLOVOD -  DLOUHÁ UL.</v>
      </c>
      <c r="F48" s="263"/>
      <c r="G48" s="263"/>
      <c r="H48" s="263"/>
      <c r="I48" s="30"/>
      <c r="J48" s="30"/>
      <c r="K48" s="30"/>
      <c r="L48" s="33"/>
    </row>
    <row r="49" spans="2:12" s="1" customFormat="1" ht="12" customHeight="1">
      <c r="B49" s="29"/>
      <c r="C49" s="26" t="s">
        <v>90</v>
      </c>
      <c r="D49" s="30"/>
      <c r="E49" s="30"/>
      <c r="F49" s="30"/>
      <c r="G49" s="30"/>
      <c r="H49" s="30"/>
      <c r="I49" s="30"/>
      <c r="J49" s="30"/>
      <c r="K49" s="30"/>
      <c r="L49" s="33"/>
    </row>
    <row r="50" spans="2:12" s="1" customFormat="1" ht="16.5" customHeight="1">
      <c r="B50" s="29"/>
      <c r="C50" s="30"/>
      <c r="D50" s="30"/>
      <c r="E50" s="248" t="str">
        <f>E9</f>
        <v>SO 02.17 - DOMOVNÍ STANICE</v>
      </c>
      <c r="F50" s="227"/>
      <c r="G50" s="227"/>
      <c r="H50" s="227"/>
      <c r="I50" s="30"/>
      <c r="J50" s="30"/>
      <c r="K50" s="30"/>
      <c r="L50" s="33"/>
    </row>
    <row r="51" spans="2:12" s="1" customFormat="1" ht="6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3"/>
    </row>
    <row r="52" spans="2:12" s="1" customFormat="1" ht="12" customHeight="1">
      <c r="B52" s="29"/>
      <c r="C52" s="26" t="s">
        <v>17</v>
      </c>
      <c r="D52" s="30"/>
      <c r="E52" s="30"/>
      <c r="F52" s="24" t="str">
        <f>F12</f>
        <v>Lovosice</v>
      </c>
      <c r="G52" s="30"/>
      <c r="H52" s="30"/>
      <c r="I52" s="26" t="s">
        <v>19</v>
      </c>
      <c r="J52" s="50" t="str">
        <f>IF(J12="","",J12)</f>
        <v>28.2.2019</v>
      </c>
      <c r="K52" s="30"/>
      <c r="L52" s="33"/>
    </row>
    <row r="53" spans="2:12" s="1" customFormat="1" ht="6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3"/>
    </row>
    <row r="54" spans="2:12" s="1" customFormat="1" ht="13.65" customHeight="1">
      <c r="B54" s="29"/>
      <c r="C54" s="26" t="s">
        <v>21</v>
      </c>
      <c r="D54" s="30"/>
      <c r="E54" s="30"/>
      <c r="F54" s="24" t="str">
        <f>E15</f>
        <v xml:space="preserve"> </v>
      </c>
      <c r="G54" s="30"/>
      <c r="H54" s="30"/>
      <c r="I54" s="26" t="s">
        <v>26</v>
      </c>
      <c r="J54" s="27" t="str">
        <f>E21</f>
        <v xml:space="preserve"> </v>
      </c>
      <c r="K54" s="30"/>
      <c r="L54" s="33"/>
    </row>
    <row r="55" spans="2:12" s="1" customFormat="1" ht="13.65" customHeight="1">
      <c r="B55" s="29"/>
      <c r="C55" s="26" t="s">
        <v>25</v>
      </c>
      <c r="D55" s="30"/>
      <c r="E55" s="30"/>
      <c r="F55" s="24" t="str">
        <f>IF(E18="","",E18)</f>
        <v xml:space="preserve"> </v>
      </c>
      <c r="G55" s="30"/>
      <c r="H55" s="30"/>
      <c r="I55" s="26" t="s">
        <v>28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7" spans="2:12" s="1" customFormat="1" ht="29.25" customHeight="1">
      <c r="B57" s="29"/>
      <c r="C57" s="114" t="s">
        <v>92</v>
      </c>
      <c r="D57" s="115"/>
      <c r="E57" s="115"/>
      <c r="F57" s="115"/>
      <c r="G57" s="115"/>
      <c r="H57" s="115"/>
      <c r="I57" s="115"/>
      <c r="J57" s="116" t="s">
        <v>93</v>
      </c>
      <c r="K57" s="115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3"/>
    </row>
    <row r="59" spans="2:47" s="1" customFormat="1" ht="22.95" customHeight="1">
      <c r="B59" s="29"/>
      <c r="C59" s="117" t="s">
        <v>94</v>
      </c>
      <c r="D59" s="30"/>
      <c r="E59" s="30"/>
      <c r="F59" s="30"/>
      <c r="G59" s="30"/>
      <c r="H59" s="30"/>
      <c r="I59" s="30"/>
      <c r="J59" s="69">
        <f>J93</f>
        <v>0</v>
      </c>
      <c r="K59" s="30"/>
      <c r="L59" s="33"/>
      <c r="AU59" s="15" t="s">
        <v>95</v>
      </c>
    </row>
    <row r="60" spans="2:12" s="7" customFormat="1" ht="24.9" customHeight="1">
      <c r="B60" s="118"/>
      <c r="C60" s="119"/>
      <c r="D60" s="120" t="s">
        <v>102</v>
      </c>
      <c r="E60" s="121"/>
      <c r="F60" s="121"/>
      <c r="G60" s="121"/>
      <c r="H60" s="121"/>
      <c r="I60" s="121"/>
      <c r="J60" s="122">
        <f>J94</f>
        <v>0</v>
      </c>
      <c r="K60" s="119"/>
      <c r="L60" s="123"/>
    </row>
    <row r="61" spans="2:12" s="8" customFormat="1" ht="19.95" customHeight="1">
      <c r="B61" s="124"/>
      <c r="C61" s="125"/>
      <c r="D61" s="126" t="s">
        <v>525</v>
      </c>
      <c r="E61" s="127"/>
      <c r="F61" s="127"/>
      <c r="G61" s="127"/>
      <c r="H61" s="127"/>
      <c r="I61" s="127"/>
      <c r="J61" s="128">
        <f>J95</f>
        <v>0</v>
      </c>
      <c r="K61" s="125"/>
      <c r="L61" s="129"/>
    </row>
    <row r="62" spans="2:12" s="7" customFormat="1" ht="24.9" customHeight="1">
      <c r="B62" s="118"/>
      <c r="C62" s="119"/>
      <c r="D62" s="120" t="s">
        <v>99</v>
      </c>
      <c r="E62" s="121"/>
      <c r="F62" s="121"/>
      <c r="G62" s="121"/>
      <c r="H62" s="121"/>
      <c r="I62" s="121"/>
      <c r="J62" s="122">
        <f>J102</f>
        <v>0</v>
      </c>
      <c r="K62" s="119"/>
      <c r="L62" s="123"/>
    </row>
    <row r="63" spans="2:12" s="7" customFormat="1" ht="24.9" customHeight="1">
      <c r="B63" s="118"/>
      <c r="C63" s="119"/>
      <c r="D63" s="120" t="s">
        <v>642</v>
      </c>
      <c r="E63" s="121"/>
      <c r="F63" s="121"/>
      <c r="G63" s="121"/>
      <c r="H63" s="121"/>
      <c r="I63" s="121"/>
      <c r="J63" s="122">
        <f>J108</f>
        <v>0</v>
      </c>
      <c r="K63" s="119"/>
      <c r="L63" s="123"/>
    </row>
    <row r="64" spans="2:12" s="7" customFormat="1" ht="24.9" customHeight="1">
      <c r="B64" s="118"/>
      <c r="C64" s="119"/>
      <c r="D64" s="120" t="s">
        <v>643</v>
      </c>
      <c r="E64" s="121"/>
      <c r="F64" s="121"/>
      <c r="G64" s="121"/>
      <c r="H64" s="121"/>
      <c r="I64" s="121"/>
      <c r="J64" s="122">
        <f>J114</f>
        <v>0</v>
      </c>
      <c r="K64" s="119"/>
      <c r="L64" s="123"/>
    </row>
    <row r="65" spans="2:12" s="7" customFormat="1" ht="24.9" customHeight="1">
      <c r="B65" s="118"/>
      <c r="C65" s="119"/>
      <c r="D65" s="120" t="s">
        <v>644</v>
      </c>
      <c r="E65" s="121"/>
      <c r="F65" s="121"/>
      <c r="G65" s="121"/>
      <c r="H65" s="121"/>
      <c r="I65" s="121"/>
      <c r="J65" s="122">
        <f>J121</f>
        <v>0</v>
      </c>
      <c r="K65" s="119"/>
      <c r="L65" s="123"/>
    </row>
    <row r="66" spans="2:12" s="8" customFormat="1" ht="19.95" customHeight="1">
      <c r="B66" s="124"/>
      <c r="C66" s="125"/>
      <c r="D66" s="126" t="s">
        <v>530</v>
      </c>
      <c r="E66" s="127"/>
      <c r="F66" s="127"/>
      <c r="G66" s="127"/>
      <c r="H66" s="127"/>
      <c r="I66" s="127"/>
      <c r="J66" s="128">
        <f>J126</f>
        <v>0</v>
      </c>
      <c r="K66" s="125"/>
      <c r="L66" s="129"/>
    </row>
    <row r="67" spans="2:12" s="8" customFormat="1" ht="19.95" customHeight="1">
      <c r="B67" s="124"/>
      <c r="C67" s="125"/>
      <c r="D67" s="126" t="s">
        <v>531</v>
      </c>
      <c r="E67" s="127"/>
      <c r="F67" s="127"/>
      <c r="G67" s="127"/>
      <c r="H67" s="127"/>
      <c r="I67" s="127"/>
      <c r="J67" s="128">
        <f>J129</f>
        <v>0</v>
      </c>
      <c r="K67" s="125"/>
      <c r="L67" s="129"/>
    </row>
    <row r="68" spans="2:12" s="8" customFormat="1" ht="19.95" customHeight="1">
      <c r="B68" s="124"/>
      <c r="C68" s="125"/>
      <c r="D68" s="126" t="s">
        <v>532</v>
      </c>
      <c r="E68" s="127"/>
      <c r="F68" s="127"/>
      <c r="G68" s="127"/>
      <c r="H68" s="127"/>
      <c r="I68" s="127"/>
      <c r="J68" s="128">
        <f>J132</f>
        <v>0</v>
      </c>
      <c r="K68" s="125"/>
      <c r="L68" s="129"/>
    </row>
    <row r="69" spans="2:12" s="7" customFormat="1" ht="24.9" customHeight="1">
      <c r="B69" s="118"/>
      <c r="C69" s="119"/>
      <c r="D69" s="120" t="s">
        <v>106</v>
      </c>
      <c r="E69" s="121"/>
      <c r="F69" s="121"/>
      <c r="G69" s="121"/>
      <c r="H69" s="121"/>
      <c r="I69" s="121"/>
      <c r="J69" s="122">
        <f>J136</f>
        <v>0</v>
      </c>
      <c r="K69" s="119"/>
      <c r="L69" s="123"/>
    </row>
    <row r="70" spans="2:12" s="8" customFormat="1" ht="19.95" customHeight="1">
      <c r="B70" s="124"/>
      <c r="C70" s="125"/>
      <c r="D70" s="126" t="s">
        <v>535</v>
      </c>
      <c r="E70" s="127"/>
      <c r="F70" s="127"/>
      <c r="G70" s="127"/>
      <c r="H70" s="127"/>
      <c r="I70" s="127"/>
      <c r="J70" s="128">
        <f>J138</f>
        <v>0</v>
      </c>
      <c r="K70" s="125"/>
      <c r="L70" s="129"/>
    </row>
    <row r="71" spans="2:12" s="7" customFormat="1" ht="24.9" customHeight="1">
      <c r="B71" s="118"/>
      <c r="C71" s="119"/>
      <c r="D71" s="120" t="s">
        <v>536</v>
      </c>
      <c r="E71" s="121"/>
      <c r="F71" s="121"/>
      <c r="G71" s="121"/>
      <c r="H71" s="121"/>
      <c r="I71" s="121"/>
      <c r="J71" s="122">
        <f>J143</f>
        <v>0</v>
      </c>
      <c r="K71" s="119"/>
      <c r="L71" s="123"/>
    </row>
    <row r="72" spans="2:12" s="7" customFormat="1" ht="24.9" customHeight="1">
      <c r="B72" s="118"/>
      <c r="C72" s="119"/>
      <c r="D72" s="120" t="s">
        <v>537</v>
      </c>
      <c r="E72" s="121"/>
      <c r="F72" s="121"/>
      <c r="G72" s="121"/>
      <c r="H72" s="121"/>
      <c r="I72" s="121"/>
      <c r="J72" s="122">
        <f>J149</f>
        <v>0</v>
      </c>
      <c r="K72" s="119"/>
      <c r="L72" s="123"/>
    </row>
    <row r="73" spans="2:12" s="8" customFormat="1" ht="19.95" customHeight="1">
      <c r="B73" s="124"/>
      <c r="C73" s="125"/>
      <c r="D73" s="126" t="s">
        <v>538</v>
      </c>
      <c r="E73" s="127"/>
      <c r="F73" s="127"/>
      <c r="G73" s="127"/>
      <c r="H73" s="127"/>
      <c r="I73" s="127"/>
      <c r="J73" s="128">
        <f>J150</f>
        <v>0</v>
      </c>
      <c r="K73" s="125"/>
      <c r="L73" s="129"/>
    </row>
    <row r="74" spans="2:12" s="1" customFormat="1" ht="21.7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3"/>
    </row>
    <row r="75" spans="2:12" s="1" customFormat="1" ht="6.9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33"/>
    </row>
    <row r="79" spans="2:12" s="1" customFormat="1" ht="6.9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33"/>
    </row>
    <row r="80" spans="2:12" s="1" customFormat="1" ht="24.9" customHeight="1">
      <c r="B80" s="29"/>
      <c r="C80" s="21" t="s">
        <v>112</v>
      </c>
      <c r="D80" s="30"/>
      <c r="E80" s="30"/>
      <c r="F80" s="30"/>
      <c r="G80" s="30"/>
      <c r="H80" s="30"/>
      <c r="I80" s="30"/>
      <c r="J80" s="30"/>
      <c r="K80" s="30"/>
      <c r="L80" s="33"/>
    </row>
    <row r="81" spans="2:12" s="1" customFormat="1" ht="6.9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3"/>
    </row>
    <row r="82" spans="2:12" s="1" customFormat="1" ht="12" customHeight="1">
      <c r="B82" s="29"/>
      <c r="C82" s="26" t="s">
        <v>14</v>
      </c>
      <c r="D82" s="30"/>
      <c r="E82" s="30"/>
      <c r="F82" s="30"/>
      <c r="G82" s="30"/>
      <c r="H82" s="30"/>
      <c r="I82" s="30"/>
      <c r="J82" s="30"/>
      <c r="K82" s="30"/>
      <c r="L82" s="33"/>
    </row>
    <row r="83" spans="2:12" s="1" customFormat="1" ht="16.5" customHeight="1">
      <c r="B83" s="29"/>
      <c r="C83" s="30"/>
      <c r="D83" s="30"/>
      <c r="E83" s="262" t="str">
        <f>E7</f>
        <v>TEPLOVOD -  DLOUHÁ UL.</v>
      </c>
      <c r="F83" s="263"/>
      <c r="G83" s="263"/>
      <c r="H83" s="263"/>
      <c r="I83" s="30"/>
      <c r="J83" s="30"/>
      <c r="K83" s="30"/>
      <c r="L83" s="33"/>
    </row>
    <row r="84" spans="2:12" s="1" customFormat="1" ht="12" customHeight="1">
      <c r="B84" s="29"/>
      <c r="C84" s="26" t="s">
        <v>90</v>
      </c>
      <c r="D84" s="30"/>
      <c r="E84" s="30"/>
      <c r="F84" s="30"/>
      <c r="G84" s="30"/>
      <c r="H84" s="30"/>
      <c r="I84" s="30"/>
      <c r="J84" s="30"/>
      <c r="K84" s="30"/>
      <c r="L84" s="33"/>
    </row>
    <row r="85" spans="2:12" s="1" customFormat="1" ht="16.5" customHeight="1">
      <c r="B85" s="29"/>
      <c r="C85" s="30"/>
      <c r="D85" s="30"/>
      <c r="E85" s="248" t="str">
        <f>E9</f>
        <v>SO 02.17 - DOMOVNÍ STANICE</v>
      </c>
      <c r="F85" s="227"/>
      <c r="G85" s="227"/>
      <c r="H85" s="227"/>
      <c r="I85" s="30"/>
      <c r="J85" s="30"/>
      <c r="K85" s="30"/>
      <c r="L85" s="33"/>
    </row>
    <row r="86" spans="2:12" s="1" customFormat="1" ht="6.9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3"/>
    </row>
    <row r="87" spans="2:12" s="1" customFormat="1" ht="12" customHeight="1">
      <c r="B87" s="29"/>
      <c r="C87" s="26" t="s">
        <v>17</v>
      </c>
      <c r="D87" s="30"/>
      <c r="E87" s="30"/>
      <c r="F87" s="24" t="str">
        <f>F12</f>
        <v>Lovosice</v>
      </c>
      <c r="G87" s="30"/>
      <c r="H87" s="30"/>
      <c r="I87" s="26" t="s">
        <v>19</v>
      </c>
      <c r="J87" s="50" t="str">
        <f>IF(J12="","",J12)</f>
        <v>28.2.2019</v>
      </c>
      <c r="K87" s="30"/>
      <c r="L87" s="33"/>
    </row>
    <row r="88" spans="2:12" s="1" customFormat="1" ht="6.9" customHeight="1"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3"/>
    </row>
    <row r="89" spans="2:12" s="1" customFormat="1" ht="13.65" customHeight="1">
      <c r="B89" s="29"/>
      <c r="C89" s="26" t="s">
        <v>21</v>
      </c>
      <c r="D89" s="30"/>
      <c r="E89" s="30"/>
      <c r="F89" s="24" t="str">
        <f>E15</f>
        <v xml:space="preserve"> </v>
      </c>
      <c r="G89" s="30"/>
      <c r="H89" s="30"/>
      <c r="I89" s="26" t="s">
        <v>26</v>
      </c>
      <c r="J89" s="27" t="str">
        <f>E21</f>
        <v xml:space="preserve"> </v>
      </c>
      <c r="K89" s="30"/>
      <c r="L89" s="33"/>
    </row>
    <row r="90" spans="2:12" s="1" customFormat="1" ht="13.65" customHeight="1">
      <c r="B90" s="29"/>
      <c r="C90" s="26" t="s">
        <v>25</v>
      </c>
      <c r="D90" s="30"/>
      <c r="E90" s="30"/>
      <c r="F90" s="24" t="str">
        <f>IF(E18="","",E18)</f>
        <v xml:space="preserve"> </v>
      </c>
      <c r="G90" s="30"/>
      <c r="H90" s="30"/>
      <c r="I90" s="26" t="s">
        <v>28</v>
      </c>
      <c r="J90" s="27" t="str">
        <f>E24</f>
        <v xml:space="preserve"> </v>
      </c>
      <c r="K90" s="30"/>
      <c r="L90" s="33"/>
    </row>
    <row r="91" spans="2:12" s="1" customFormat="1" ht="10.3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3"/>
    </row>
    <row r="92" spans="2:20" s="9" customFormat="1" ht="29.25" customHeight="1">
      <c r="B92" s="130"/>
      <c r="C92" s="131" t="s">
        <v>113</v>
      </c>
      <c r="D92" s="132" t="s">
        <v>49</v>
      </c>
      <c r="E92" s="132" t="s">
        <v>45</v>
      </c>
      <c r="F92" s="132" t="s">
        <v>46</v>
      </c>
      <c r="G92" s="132" t="s">
        <v>114</v>
      </c>
      <c r="H92" s="132" t="s">
        <v>115</v>
      </c>
      <c r="I92" s="132" t="s">
        <v>116</v>
      </c>
      <c r="J92" s="132" t="s">
        <v>93</v>
      </c>
      <c r="K92" s="133" t="s">
        <v>117</v>
      </c>
      <c r="L92" s="134"/>
      <c r="M92" s="60" t="s">
        <v>1</v>
      </c>
      <c r="N92" s="61" t="s">
        <v>34</v>
      </c>
      <c r="O92" s="61" t="s">
        <v>118</v>
      </c>
      <c r="P92" s="61" t="s">
        <v>119</v>
      </c>
      <c r="Q92" s="61" t="s">
        <v>120</v>
      </c>
      <c r="R92" s="61" t="s">
        <v>121</v>
      </c>
      <c r="S92" s="61" t="s">
        <v>122</v>
      </c>
      <c r="T92" s="62" t="s">
        <v>123</v>
      </c>
    </row>
    <row r="93" spans="2:63" s="1" customFormat="1" ht="22.95" customHeight="1">
      <c r="B93" s="29"/>
      <c r="C93" s="67" t="s">
        <v>124</v>
      </c>
      <c r="D93" s="30"/>
      <c r="E93" s="30"/>
      <c r="F93" s="30"/>
      <c r="G93" s="30"/>
      <c r="H93" s="30"/>
      <c r="I93" s="30"/>
      <c r="J93" s="135">
        <f>BK93</f>
        <v>0</v>
      </c>
      <c r="K93" s="30"/>
      <c r="L93" s="33"/>
      <c r="M93" s="63"/>
      <c r="N93" s="64"/>
      <c r="O93" s="64"/>
      <c r="P93" s="136">
        <f>P94+P102+P108+P114+P121+P136+P143+P149</f>
        <v>0</v>
      </c>
      <c r="Q93" s="64"/>
      <c r="R93" s="136">
        <f>R94+R102+R108+R114+R121+R136+R143+R149</f>
        <v>0</v>
      </c>
      <c r="S93" s="64"/>
      <c r="T93" s="137">
        <f>T94+T102+T108+T114+T121+T136+T143+T149</f>
        <v>0</v>
      </c>
      <c r="AT93" s="15" t="s">
        <v>63</v>
      </c>
      <c r="AU93" s="15" t="s">
        <v>95</v>
      </c>
      <c r="BK93" s="138">
        <f>BK94+BK102+BK108+BK114+BK121+BK136+BK143+BK149</f>
        <v>0</v>
      </c>
    </row>
    <row r="94" spans="2:63" s="10" customFormat="1" ht="25.95" customHeight="1">
      <c r="B94" s="139"/>
      <c r="C94" s="140"/>
      <c r="D94" s="141" t="s">
        <v>63</v>
      </c>
      <c r="E94" s="142" t="s">
        <v>412</v>
      </c>
      <c r="F94" s="142" t="s">
        <v>413</v>
      </c>
      <c r="G94" s="140"/>
      <c r="H94" s="140"/>
      <c r="I94" s="140"/>
      <c r="J94" s="143">
        <f>BK94</f>
        <v>0</v>
      </c>
      <c r="K94" s="140"/>
      <c r="L94" s="144"/>
      <c r="M94" s="145"/>
      <c r="N94" s="146"/>
      <c r="O94" s="146"/>
      <c r="P94" s="147">
        <f>P95</f>
        <v>0</v>
      </c>
      <c r="Q94" s="146"/>
      <c r="R94" s="147">
        <f>R95</f>
        <v>0</v>
      </c>
      <c r="S94" s="146"/>
      <c r="T94" s="148">
        <f>T95</f>
        <v>0</v>
      </c>
      <c r="AR94" s="149" t="s">
        <v>71</v>
      </c>
      <c r="AT94" s="150" t="s">
        <v>63</v>
      </c>
      <c r="AU94" s="150" t="s">
        <v>64</v>
      </c>
      <c r="AY94" s="149" t="s">
        <v>126</v>
      </c>
      <c r="BK94" s="151">
        <f>BK95</f>
        <v>0</v>
      </c>
    </row>
    <row r="95" spans="2:63" s="10" customFormat="1" ht="22.95" customHeight="1">
      <c r="B95" s="139"/>
      <c r="C95" s="140"/>
      <c r="D95" s="141"/>
      <c r="E95" s="192"/>
      <c r="F95" s="192"/>
      <c r="G95" s="140"/>
      <c r="H95" s="140"/>
      <c r="I95" s="140"/>
      <c r="J95" s="193"/>
      <c r="K95" s="140"/>
      <c r="L95" s="144"/>
      <c r="M95" s="145"/>
      <c r="N95" s="146"/>
      <c r="O95" s="146"/>
      <c r="P95" s="147">
        <f>SUM(P96:P101)</f>
        <v>0</v>
      </c>
      <c r="Q95" s="146"/>
      <c r="R95" s="147">
        <f>SUM(R96:R101)</f>
        <v>0</v>
      </c>
      <c r="S95" s="146"/>
      <c r="T95" s="148">
        <f>SUM(T96:T101)</f>
        <v>0</v>
      </c>
      <c r="AR95" s="149" t="s">
        <v>71</v>
      </c>
      <c r="AT95" s="150" t="s">
        <v>63</v>
      </c>
      <c r="AU95" s="150" t="s">
        <v>71</v>
      </c>
      <c r="AY95" s="149" t="s">
        <v>126</v>
      </c>
      <c r="BK95" s="151">
        <f>SUM(BK96:BK101)</f>
        <v>0</v>
      </c>
    </row>
    <row r="96" spans="2:65" s="1" customFormat="1" ht="16.5" customHeight="1">
      <c r="B96" s="29"/>
      <c r="C96" s="152"/>
      <c r="D96" s="152"/>
      <c r="E96" s="153"/>
      <c r="F96" s="154"/>
      <c r="G96" s="155"/>
      <c r="H96" s="156"/>
      <c r="I96" s="157"/>
      <c r="J96" s="157"/>
      <c r="K96" s="154"/>
      <c r="L96" s="33"/>
      <c r="M96" s="55" t="s">
        <v>1</v>
      </c>
      <c r="N96" s="158" t="s">
        <v>35</v>
      </c>
      <c r="O96" s="159">
        <v>0</v>
      </c>
      <c r="P96" s="159">
        <f aca="true" t="shared" si="0" ref="P96:P101">O96*H96</f>
        <v>0</v>
      </c>
      <c r="Q96" s="159">
        <v>0</v>
      </c>
      <c r="R96" s="159">
        <f aca="true" t="shared" si="1" ref="R96:R101">Q96*H96</f>
        <v>0</v>
      </c>
      <c r="S96" s="159">
        <v>0</v>
      </c>
      <c r="T96" s="160">
        <f aca="true" t="shared" si="2" ref="T96:T101">S96*H96</f>
        <v>0</v>
      </c>
      <c r="AR96" s="15" t="s">
        <v>132</v>
      </c>
      <c r="AT96" s="15" t="s">
        <v>127</v>
      </c>
      <c r="AU96" s="15" t="s">
        <v>73</v>
      </c>
      <c r="AY96" s="15" t="s">
        <v>126</v>
      </c>
      <c r="BE96" s="161">
        <f aca="true" t="shared" si="3" ref="BE96:BE101">IF(N96="základní",J96,0)</f>
        <v>0</v>
      </c>
      <c r="BF96" s="161">
        <f aca="true" t="shared" si="4" ref="BF96:BF101">IF(N96="snížená",J96,0)</f>
        <v>0</v>
      </c>
      <c r="BG96" s="161">
        <f aca="true" t="shared" si="5" ref="BG96:BG101">IF(N96="zákl. přenesená",J96,0)</f>
        <v>0</v>
      </c>
      <c r="BH96" s="161">
        <f aca="true" t="shared" si="6" ref="BH96:BH101">IF(N96="sníž. přenesená",J96,0)</f>
        <v>0</v>
      </c>
      <c r="BI96" s="161">
        <f aca="true" t="shared" si="7" ref="BI96:BI101">IF(N96="nulová",J96,0)</f>
        <v>0</v>
      </c>
      <c r="BJ96" s="15" t="s">
        <v>71</v>
      </c>
      <c r="BK96" s="161">
        <f aca="true" t="shared" si="8" ref="BK96:BK101">ROUND(I96*H96,2)</f>
        <v>0</v>
      </c>
      <c r="BL96" s="15" t="s">
        <v>132</v>
      </c>
      <c r="BM96" s="15" t="s">
        <v>73</v>
      </c>
    </row>
    <row r="97" spans="2:65" s="1" customFormat="1" ht="16.5" customHeight="1">
      <c r="B97" s="29"/>
      <c r="C97" s="183"/>
      <c r="D97" s="183"/>
      <c r="E97" s="184"/>
      <c r="F97" s="185"/>
      <c r="G97" s="186"/>
      <c r="H97" s="187"/>
      <c r="I97" s="188"/>
      <c r="J97" s="188"/>
      <c r="K97" s="185"/>
      <c r="L97" s="189"/>
      <c r="M97" s="190" t="s">
        <v>1</v>
      </c>
      <c r="N97" s="191" t="s">
        <v>35</v>
      </c>
      <c r="O97" s="159">
        <v>0</v>
      </c>
      <c r="P97" s="159">
        <f t="shared" si="0"/>
        <v>0</v>
      </c>
      <c r="Q97" s="159">
        <v>0</v>
      </c>
      <c r="R97" s="159">
        <f t="shared" si="1"/>
        <v>0</v>
      </c>
      <c r="S97" s="159">
        <v>0</v>
      </c>
      <c r="T97" s="160">
        <f t="shared" si="2"/>
        <v>0</v>
      </c>
      <c r="AR97" s="15" t="s">
        <v>153</v>
      </c>
      <c r="AT97" s="15" t="s">
        <v>199</v>
      </c>
      <c r="AU97" s="15" t="s">
        <v>73</v>
      </c>
      <c r="AY97" s="15" t="s">
        <v>126</v>
      </c>
      <c r="BE97" s="161">
        <f t="shared" si="3"/>
        <v>0</v>
      </c>
      <c r="BF97" s="161">
        <f t="shared" si="4"/>
        <v>0</v>
      </c>
      <c r="BG97" s="161">
        <f t="shared" si="5"/>
        <v>0</v>
      </c>
      <c r="BH97" s="161">
        <f t="shared" si="6"/>
        <v>0</v>
      </c>
      <c r="BI97" s="161">
        <f t="shared" si="7"/>
        <v>0</v>
      </c>
      <c r="BJ97" s="15" t="s">
        <v>71</v>
      </c>
      <c r="BK97" s="161">
        <f t="shared" si="8"/>
        <v>0</v>
      </c>
      <c r="BL97" s="15" t="s">
        <v>132</v>
      </c>
      <c r="BM97" s="15" t="s">
        <v>132</v>
      </c>
    </row>
    <row r="98" spans="2:65" s="1" customFormat="1" ht="16.5" customHeight="1">
      <c r="B98" s="29"/>
      <c r="C98" s="152"/>
      <c r="D98" s="152"/>
      <c r="E98" s="153"/>
      <c r="F98" s="154"/>
      <c r="G98" s="155"/>
      <c r="H98" s="156"/>
      <c r="I98" s="157"/>
      <c r="J98" s="157"/>
      <c r="K98" s="154"/>
      <c r="L98" s="33"/>
      <c r="M98" s="55" t="s">
        <v>1</v>
      </c>
      <c r="N98" s="158" t="s">
        <v>35</v>
      </c>
      <c r="O98" s="159">
        <v>0</v>
      </c>
      <c r="P98" s="159">
        <f t="shared" si="0"/>
        <v>0</v>
      </c>
      <c r="Q98" s="159">
        <v>0</v>
      </c>
      <c r="R98" s="159">
        <f t="shared" si="1"/>
        <v>0</v>
      </c>
      <c r="S98" s="159">
        <v>0</v>
      </c>
      <c r="T98" s="160">
        <f t="shared" si="2"/>
        <v>0</v>
      </c>
      <c r="AR98" s="15" t="s">
        <v>132</v>
      </c>
      <c r="AT98" s="15" t="s">
        <v>127</v>
      </c>
      <c r="AU98" s="15" t="s">
        <v>73</v>
      </c>
      <c r="AY98" s="15" t="s">
        <v>126</v>
      </c>
      <c r="BE98" s="161">
        <f t="shared" si="3"/>
        <v>0</v>
      </c>
      <c r="BF98" s="161">
        <f t="shared" si="4"/>
        <v>0</v>
      </c>
      <c r="BG98" s="161">
        <f t="shared" si="5"/>
        <v>0</v>
      </c>
      <c r="BH98" s="161">
        <f t="shared" si="6"/>
        <v>0</v>
      </c>
      <c r="BI98" s="161">
        <f t="shared" si="7"/>
        <v>0</v>
      </c>
      <c r="BJ98" s="15" t="s">
        <v>71</v>
      </c>
      <c r="BK98" s="161">
        <f t="shared" si="8"/>
        <v>0</v>
      </c>
      <c r="BL98" s="15" t="s">
        <v>132</v>
      </c>
      <c r="BM98" s="15" t="s">
        <v>148</v>
      </c>
    </row>
    <row r="99" spans="2:65" s="1" customFormat="1" ht="16.5" customHeight="1">
      <c r="B99" s="29"/>
      <c r="C99" s="152"/>
      <c r="D99" s="152"/>
      <c r="E99" s="153"/>
      <c r="F99" s="154"/>
      <c r="G99" s="155"/>
      <c r="H99" s="156"/>
      <c r="I99" s="157"/>
      <c r="J99" s="157"/>
      <c r="K99" s="154"/>
      <c r="L99" s="33"/>
      <c r="M99" s="55" t="s">
        <v>1</v>
      </c>
      <c r="N99" s="158" t="s">
        <v>35</v>
      </c>
      <c r="O99" s="159">
        <v>0</v>
      </c>
      <c r="P99" s="159">
        <f t="shared" si="0"/>
        <v>0</v>
      </c>
      <c r="Q99" s="159">
        <v>0</v>
      </c>
      <c r="R99" s="159">
        <f t="shared" si="1"/>
        <v>0</v>
      </c>
      <c r="S99" s="159">
        <v>0</v>
      </c>
      <c r="T99" s="160">
        <f t="shared" si="2"/>
        <v>0</v>
      </c>
      <c r="AR99" s="15" t="s">
        <v>132</v>
      </c>
      <c r="AT99" s="15" t="s">
        <v>127</v>
      </c>
      <c r="AU99" s="15" t="s">
        <v>73</v>
      </c>
      <c r="AY99" s="15" t="s">
        <v>126</v>
      </c>
      <c r="BE99" s="161">
        <f t="shared" si="3"/>
        <v>0</v>
      </c>
      <c r="BF99" s="161">
        <f t="shared" si="4"/>
        <v>0</v>
      </c>
      <c r="BG99" s="161">
        <f t="shared" si="5"/>
        <v>0</v>
      </c>
      <c r="BH99" s="161">
        <f t="shared" si="6"/>
        <v>0</v>
      </c>
      <c r="BI99" s="161">
        <f t="shared" si="7"/>
        <v>0</v>
      </c>
      <c r="BJ99" s="15" t="s">
        <v>71</v>
      </c>
      <c r="BK99" s="161">
        <f t="shared" si="8"/>
        <v>0</v>
      </c>
      <c r="BL99" s="15" t="s">
        <v>132</v>
      </c>
      <c r="BM99" s="15" t="s">
        <v>153</v>
      </c>
    </row>
    <row r="100" spans="2:65" s="1" customFormat="1" ht="16.5" customHeight="1">
      <c r="B100" s="29"/>
      <c r="C100" s="183"/>
      <c r="D100" s="183"/>
      <c r="E100" s="184"/>
      <c r="F100" s="185"/>
      <c r="G100" s="186"/>
      <c r="H100" s="187"/>
      <c r="I100" s="188"/>
      <c r="J100" s="188"/>
      <c r="K100" s="185"/>
      <c r="L100" s="189"/>
      <c r="M100" s="190" t="s">
        <v>1</v>
      </c>
      <c r="N100" s="191" t="s">
        <v>35</v>
      </c>
      <c r="O100" s="159">
        <v>0</v>
      </c>
      <c r="P100" s="159">
        <f t="shared" si="0"/>
        <v>0</v>
      </c>
      <c r="Q100" s="159">
        <v>0</v>
      </c>
      <c r="R100" s="159">
        <f t="shared" si="1"/>
        <v>0</v>
      </c>
      <c r="S100" s="159">
        <v>0</v>
      </c>
      <c r="T100" s="160">
        <f t="shared" si="2"/>
        <v>0</v>
      </c>
      <c r="AR100" s="15" t="s">
        <v>153</v>
      </c>
      <c r="AT100" s="15" t="s">
        <v>199</v>
      </c>
      <c r="AU100" s="15" t="s">
        <v>73</v>
      </c>
      <c r="AY100" s="15" t="s">
        <v>126</v>
      </c>
      <c r="BE100" s="161">
        <f t="shared" si="3"/>
        <v>0</v>
      </c>
      <c r="BF100" s="161">
        <f t="shared" si="4"/>
        <v>0</v>
      </c>
      <c r="BG100" s="161">
        <f t="shared" si="5"/>
        <v>0</v>
      </c>
      <c r="BH100" s="161">
        <f t="shared" si="6"/>
        <v>0</v>
      </c>
      <c r="BI100" s="161">
        <f t="shared" si="7"/>
        <v>0</v>
      </c>
      <c r="BJ100" s="15" t="s">
        <v>71</v>
      </c>
      <c r="BK100" s="161">
        <f t="shared" si="8"/>
        <v>0</v>
      </c>
      <c r="BL100" s="15" t="s">
        <v>132</v>
      </c>
      <c r="BM100" s="15" t="s">
        <v>157</v>
      </c>
    </row>
    <row r="101" spans="2:65" s="1" customFormat="1" ht="16.5" customHeight="1">
      <c r="B101" s="29"/>
      <c r="C101" s="183"/>
      <c r="D101" s="183"/>
      <c r="E101" s="184"/>
      <c r="F101" s="185"/>
      <c r="G101" s="186"/>
      <c r="H101" s="187"/>
      <c r="I101" s="188"/>
      <c r="J101" s="188"/>
      <c r="K101" s="185"/>
      <c r="L101" s="189"/>
      <c r="M101" s="190" t="s">
        <v>1</v>
      </c>
      <c r="N101" s="191" t="s">
        <v>35</v>
      </c>
      <c r="O101" s="159">
        <v>0</v>
      </c>
      <c r="P101" s="159">
        <f t="shared" si="0"/>
        <v>0</v>
      </c>
      <c r="Q101" s="159">
        <v>0</v>
      </c>
      <c r="R101" s="159">
        <f t="shared" si="1"/>
        <v>0</v>
      </c>
      <c r="S101" s="159">
        <v>0</v>
      </c>
      <c r="T101" s="160">
        <f t="shared" si="2"/>
        <v>0</v>
      </c>
      <c r="AR101" s="15" t="s">
        <v>153</v>
      </c>
      <c r="AT101" s="15" t="s">
        <v>199</v>
      </c>
      <c r="AU101" s="15" t="s">
        <v>73</v>
      </c>
      <c r="AY101" s="15" t="s">
        <v>126</v>
      </c>
      <c r="BE101" s="161">
        <f t="shared" si="3"/>
        <v>0</v>
      </c>
      <c r="BF101" s="161">
        <f t="shared" si="4"/>
        <v>0</v>
      </c>
      <c r="BG101" s="161">
        <f t="shared" si="5"/>
        <v>0</v>
      </c>
      <c r="BH101" s="161">
        <f t="shared" si="6"/>
        <v>0</v>
      </c>
      <c r="BI101" s="161">
        <f t="shared" si="7"/>
        <v>0</v>
      </c>
      <c r="BJ101" s="15" t="s">
        <v>71</v>
      </c>
      <c r="BK101" s="161">
        <f t="shared" si="8"/>
        <v>0</v>
      </c>
      <c r="BL101" s="15" t="s">
        <v>132</v>
      </c>
      <c r="BM101" s="15" t="s">
        <v>162</v>
      </c>
    </row>
    <row r="102" spans="2:63" s="10" customFormat="1" ht="25.95" customHeight="1">
      <c r="B102" s="139"/>
      <c r="C102" s="140"/>
      <c r="D102" s="141" t="s">
        <v>63</v>
      </c>
      <c r="E102" s="142" t="s">
        <v>153</v>
      </c>
      <c r="F102" s="142" t="s">
        <v>255</v>
      </c>
      <c r="G102" s="140"/>
      <c r="H102" s="140"/>
      <c r="I102" s="140"/>
      <c r="J102" s="143">
        <f>BK102</f>
        <v>0</v>
      </c>
      <c r="K102" s="140"/>
      <c r="L102" s="144"/>
      <c r="M102" s="145"/>
      <c r="N102" s="146"/>
      <c r="O102" s="146"/>
      <c r="P102" s="147">
        <f>SUM(P103:P107)</f>
        <v>0</v>
      </c>
      <c r="Q102" s="146"/>
      <c r="R102" s="147">
        <f>SUM(R103:R107)</f>
        <v>0</v>
      </c>
      <c r="S102" s="146"/>
      <c r="T102" s="148">
        <f>SUM(T103:T107)</f>
        <v>0</v>
      </c>
      <c r="AR102" s="149" t="s">
        <v>71</v>
      </c>
      <c r="AT102" s="150" t="s">
        <v>63</v>
      </c>
      <c r="AU102" s="150" t="s">
        <v>64</v>
      </c>
      <c r="AY102" s="149" t="s">
        <v>126</v>
      </c>
      <c r="BK102" s="151">
        <f>SUM(BK103:BK107)</f>
        <v>0</v>
      </c>
    </row>
    <row r="103" spans="2:65" s="1" customFormat="1" ht="16.5" customHeight="1">
      <c r="B103" s="29"/>
      <c r="C103" s="152" t="s">
        <v>159</v>
      </c>
      <c r="D103" s="152" t="s">
        <v>127</v>
      </c>
      <c r="E103" s="153" t="s">
        <v>336</v>
      </c>
      <c r="F103" s="154" t="s">
        <v>337</v>
      </c>
      <c r="G103" s="155" t="s">
        <v>225</v>
      </c>
      <c r="H103" s="156">
        <v>143</v>
      </c>
      <c r="I103" s="157"/>
      <c r="J103" s="157">
        <f>ROUND(I103*H103,2)</f>
        <v>0</v>
      </c>
      <c r="K103" s="154" t="s">
        <v>1</v>
      </c>
      <c r="L103" s="33"/>
      <c r="M103" s="55" t="s">
        <v>1</v>
      </c>
      <c r="N103" s="158" t="s">
        <v>35</v>
      </c>
      <c r="O103" s="159">
        <v>0</v>
      </c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5" t="s">
        <v>132</v>
      </c>
      <c r="AT103" s="15" t="s">
        <v>127</v>
      </c>
      <c r="AU103" s="15" t="s">
        <v>71</v>
      </c>
      <c r="AY103" s="15" t="s">
        <v>126</v>
      </c>
      <c r="BE103" s="161">
        <f>IF(N103="základní",J103,0)</f>
        <v>0</v>
      </c>
      <c r="BF103" s="161">
        <f>IF(N103="snížená",J103,0)</f>
        <v>0</v>
      </c>
      <c r="BG103" s="161">
        <f>IF(N103="zákl. přenesená",J103,0)</f>
        <v>0</v>
      </c>
      <c r="BH103" s="161">
        <f>IF(N103="sníž. přenesená",J103,0)</f>
        <v>0</v>
      </c>
      <c r="BI103" s="161">
        <f>IF(N103="nulová",J103,0)</f>
        <v>0</v>
      </c>
      <c r="BJ103" s="15" t="s">
        <v>71</v>
      </c>
      <c r="BK103" s="161">
        <f>ROUND(I103*H103,2)</f>
        <v>0</v>
      </c>
      <c r="BL103" s="15" t="s">
        <v>132</v>
      </c>
      <c r="BM103" s="15" t="s">
        <v>171</v>
      </c>
    </row>
    <row r="104" spans="2:51" s="11" customFormat="1" ht="12">
      <c r="B104" s="162"/>
      <c r="C104" s="163"/>
      <c r="D104" s="164" t="s">
        <v>137</v>
      </c>
      <c r="E104" s="165" t="s">
        <v>1</v>
      </c>
      <c r="F104" s="166" t="s">
        <v>540</v>
      </c>
      <c r="G104" s="163"/>
      <c r="H104" s="167">
        <v>5</v>
      </c>
      <c r="I104" s="163"/>
      <c r="J104" s="163"/>
      <c r="K104" s="163"/>
      <c r="L104" s="168"/>
      <c r="M104" s="169"/>
      <c r="N104" s="170"/>
      <c r="O104" s="170"/>
      <c r="P104" s="170"/>
      <c r="Q104" s="170"/>
      <c r="R104" s="170"/>
      <c r="S104" s="170"/>
      <c r="T104" s="171"/>
      <c r="AT104" s="172" t="s">
        <v>137</v>
      </c>
      <c r="AU104" s="172" t="s">
        <v>71</v>
      </c>
      <c r="AV104" s="11" t="s">
        <v>73</v>
      </c>
      <c r="AW104" s="11" t="s">
        <v>27</v>
      </c>
      <c r="AX104" s="11" t="s">
        <v>64</v>
      </c>
      <c r="AY104" s="172" t="s">
        <v>126</v>
      </c>
    </row>
    <row r="105" spans="2:51" s="11" customFormat="1" ht="12">
      <c r="B105" s="162"/>
      <c r="C105" s="163"/>
      <c r="D105" s="164" t="s">
        <v>137</v>
      </c>
      <c r="E105" s="165" t="s">
        <v>1</v>
      </c>
      <c r="F105" s="166" t="s">
        <v>627</v>
      </c>
      <c r="G105" s="163"/>
      <c r="H105" s="167">
        <v>138</v>
      </c>
      <c r="I105" s="163"/>
      <c r="J105" s="163"/>
      <c r="K105" s="163"/>
      <c r="L105" s="168"/>
      <c r="M105" s="169"/>
      <c r="N105" s="170"/>
      <c r="O105" s="170"/>
      <c r="P105" s="170"/>
      <c r="Q105" s="170"/>
      <c r="R105" s="170"/>
      <c r="S105" s="170"/>
      <c r="T105" s="171"/>
      <c r="AT105" s="172" t="s">
        <v>137</v>
      </c>
      <c r="AU105" s="172" t="s">
        <v>71</v>
      </c>
      <c r="AV105" s="11" t="s">
        <v>73</v>
      </c>
      <c r="AW105" s="11" t="s">
        <v>27</v>
      </c>
      <c r="AX105" s="11" t="s">
        <v>64</v>
      </c>
      <c r="AY105" s="172" t="s">
        <v>126</v>
      </c>
    </row>
    <row r="106" spans="2:51" s="12" customFormat="1" ht="12">
      <c r="B106" s="173"/>
      <c r="C106" s="174"/>
      <c r="D106" s="164" t="s">
        <v>137</v>
      </c>
      <c r="E106" s="175" t="s">
        <v>1</v>
      </c>
      <c r="F106" s="176" t="s">
        <v>140</v>
      </c>
      <c r="G106" s="174"/>
      <c r="H106" s="177">
        <v>143</v>
      </c>
      <c r="I106" s="174"/>
      <c r="J106" s="174"/>
      <c r="K106" s="174"/>
      <c r="L106" s="178"/>
      <c r="M106" s="179"/>
      <c r="N106" s="180"/>
      <c r="O106" s="180"/>
      <c r="P106" s="180"/>
      <c r="Q106" s="180"/>
      <c r="R106" s="180"/>
      <c r="S106" s="180"/>
      <c r="T106" s="181"/>
      <c r="AT106" s="182" t="s">
        <v>137</v>
      </c>
      <c r="AU106" s="182" t="s">
        <v>71</v>
      </c>
      <c r="AV106" s="12" t="s">
        <v>132</v>
      </c>
      <c r="AW106" s="12" t="s">
        <v>27</v>
      </c>
      <c r="AX106" s="12" t="s">
        <v>71</v>
      </c>
      <c r="AY106" s="182" t="s">
        <v>126</v>
      </c>
    </row>
    <row r="107" spans="2:65" s="1" customFormat="1" ht="16.5" customHeight="1">
      <c r="B107" s="29"/>
      <c r="C107" s="152" t="s">
        <v>153</v>
      </c>
      <c r="D107" s="152" t="s">
        <v>127</v>
      </c>
      <c r="E107" s="153" t="s">
        <v>339</v>
      </c>
      <c r="F107" s="154" t="s">
        <v>340</v>
      </c>
      <c r="G107" s="155" t="s">
        <v>225</v>
      </c>
      <c r="H107" s="156">
        <v>143</v>
      </c>
      <c r="I107" s="157"/>
      <c r="J107" s="157">
        <f>ROUND(I107*H107,2)</f>
        <v>0</v>
      </c>
      <c r="K107" s="154" t="s">
        <v>1</v>
      </c>
      <c r="L107" s="33"/>
      <c r="M107" s="55" t="s">
        <v>1</v>
      </c>
      <c r="N107" s="158" t="s">
        <v>35</v>
      </c>
      <c r="O107" s="159">
        <v>0</v>
      </c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5" t="s">
        <v>132</v>
      </c>
      <c r="AT107" s="15" t="s">
        <v>127</v>
      </c>
      <c r="AU107" s="15" t="s">
        <v>71</v>
      </c>
      <c r="AY107" s="15" t="s">
        <v>126</v>
      </c>
      <c r="BE107" s="161">
        <f>IF(N107="základní",J107,0)</f>
        <v>0</v>
      </c>
      <c r="BF107" s="161">
        <f>IF(N107="snížená",J107,0)</f>
        <v>0</v>
      </c>
      <c r="BG107" s="161">
        <f>IF(N107="zákl. přenesená",J107,0)</f>
        <v>0</v>
      </c>
      <c r="BH107" s="161">
        <f>IF(N107="sníž. přenesená",J107,0)</f>
        <v>0</v>
      </c>
      <c r="BI107" s="161">
        <f>IF(N107="nulová",J107,0)</f>
        <v>0</v>
      </c>
      <c r="BJ107" s="15" t="s">
        <v>71</v>
      </c>
      <c r="BK107" s="161">
        <f>ROUND(I107*H107,2)</f>
        <v>0</v>
      </c>
      <c r="BL107" s="15" t="s">
        <v>132</v>
      </c>
      <c r="BM107" s="15" t="s">
        <v>177</v>
      </c>
    </row>
    <row r="108" spans="2:63" s="10" customFormat="1" ht="25.95" customHeight="1">
      <c r="B108" s="139"/>
      <c r="C108" s="140"/>
      <c r="D108" s="141" t="s">
        <v>63</v>
      </c>
      <c r="E108" s="142" t="s">
        <v>544</v>
      </c>
      <c r="F108" s="142" t="s">
        <v>545</v>
      </c>
      <c r="G108" s="140"/>
      <c r="H108" s="140"/>
      <c r="I108" s="140"/>
      <c r="J108" s="143">
        <f>BK108</f>
        <v>0</v>
      </c>
      <c r="K108" s="140"/>
      <c r="L108" s="144"/>
      <c r="M108" s="145"/>
      <c r="N108" s="146"/>
      <c r="O108" s="146"/>
      <c r="P108" s="147">
        <f>SUM(P109:P113)</f>
        <v>0</v>
      </c>
      <c r="Q108" s="146"/>
      <c r="R108" s="147">
        <f>SUM(R109:R113)</f>
        <v>0</v>
      </c>
      <c r="S108" s="146"/>
      <c r="T108" s="148">
        <f>SUM(T109:T113)</f>
        <v>0</v>
      </c>
      <c r="AR108" s="149" t="s">
        <v>73</v>
      </c>
      <c r="AT108" s="150" t="s">
        <v>63</v>
      </c>
      <c r="AU108" s="150" t="s">
        <v>64</v>
      </c>
      <c r="AY108" s="149" t="s">
        <v>126</v>
      </c>
      <c r="BK108" s="151">
        <f>SUM(BK109:BK113)</f>
        <v>0</v>
      </c>
    </row>
    <row r="109" spans="2:65" s="1" customFormat="1" ht="16.5" customHeight="1">
      <c r="B109" s="29"/>
      <c r="C109" s="152" t="s">
        <v>174</v>
      </c>
      <c r="D109" s="152" t="s">
        <v>127</v>
      </c>
      <c r="E109" s="153" t="s">
        <v>546</v>
      </c>
      <c r="F109" s="154" t="s">
        <v>547</v>
      </c>
      <c r="G109" s="155" t="s">
        <v>225</v>
      </c>
      <c r="H109" s="156">
        <v>96</v>
      </c>
      <c r="I109" s="157"/>
      <c r="J109" s="157">
        <f>ROUND(I109*H109,2)</f>
        <v>0</v>
      </c>
      <c r="K109" s="154" t="s">
        <v>1</v>
      </c>
      <c r="L109" s="33"/>
      <c r="M109" s="55" t="s">
        <v>1</v>
      </c>
      <c r="N109" s="158" t="s">
        <v>35</v>
      </c>
      <c r="O109" s="159">
        <v>0</v>
      </c>
      <c r="P109" s="159">
        <f>O109*H109</f>
        <v>0</v>
      </c>
      <c r="Q109" s="159">
        <v>0</v>
      </c>
      <c r="R109" s="159">
        <f>Q109*H109</f>
        <v>0</v>
      </c>
      <c r="S109" s="159">
        <v>0</v>
      </c>
      <c r="T109" s="160">
        <f>S109*H109</f>
        <v>0</v>
      </c>
      <c r="AR109" s="15" t="s">
        <v>177</v>
      </c>
      <c r="AT109" s="15" t="s">
        <v>127</v>
      </c>
      <c r="AU109" s="15" t="s">
        <v>71</v>
      </c>
      <c r="AY109" s="15" t="s">
        <v>126</v>
      </c>
      <c r="BE109" s="161">
        <f>IF(N109="základní",J109,0)</f>
        <v>0</v>
      </c>
      <c r="BF109" s="161">
        <f>IF(N109="snížená",J109,0)</f>
        <v>0</v>
      </c>
      <c r="BG109" s="161">
        <f>IF(N109="zákl. přenesená",J109,0)</f>
        <v>0</v>
      </c>
      <c r="BH109" s="161">
        <f>IF(N109="sníž. přenesená",J109,0)</f>
        <v>0</v>
      </c>
      <c r="BI109" s="161">
        <f>IF(N109="nulová",J109,0)</f>
        <v>0</v>
      </c>
      <c r="BJ109" s="15" t="s">
        <v>71</v>
      </c>
      <c r="BK109" s="161">
        <f>ROUND(I109*H109,2)</f>
        <v>0</v>
      </c>
      <c r="BL109" s="15" t="s">
        <v>177</v>
      </c>
      <c r="BM109" s="15" t="s">
        <v>181</v>
      </c>
    </row>
    <row r="110" spans="2:65" s="1" customFormat="1" ht="16.5" customHeight="1">
      <c r="B110" s="29"/>
      <c r="C110" s="183" t="s">
        <v>157</v>
      </c>
      <c r="D110" s="183" t="s">
        <v>199</v>
      </c>
      <c r="E110" s="184" t="s">
        <v>549</v>
      </c>
      <c r="F110" s="185" t="s">
        <v>550</v>
      </c>
      <c r="G110" s="186" t="s">
        <v>225</v>
      </c>
      <c r="H110" s="187">
        <v>60</v>
      </c>
      <c r="I110" s="188"/>
      <c r="J110" s="188">
        <f>ROUND(I110*H110,2)</f>
        <v>0</v>
      </c>
      <c r="K110" s="185" t="s">
        <v>131</v>
      </c>
      <c r="L110" s="189"/>
      <c r="M110" s="190" t="s">
        <v>1</v>
      </c>
      <c r="N110" s="191" t="s">
        <v>35</v>
      </c>
      <c r="O110" s="159">
        <v>0</v>
      </c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5" t="s">
        <v>270</v>
      </c>
      <c r="AT110" s="15" t="s">
        <v>199</v>
      </c>
      <c r="AU110" s="15" t="s">
        <v>71</v>
      </c>
      <c r="AY110" s="15" t="s">
        <v>126</v>
      </c>
      <c r="BE110" s="161">
        <f>IF(N110="základní",J110,0)</f>
        <v>0</v>
      </c>
      <c r="BF110" s="161">
        <f>IF(N110="snížená",J110,0)</f>
        <v>0</v>
      </c>
      <c r="BG110" s="161">
        <f>IF(N110="zákl. přenesená",J110,0)</f>
        <v>0</v>
      </c>
      <c r="BH110" s="161">
        <f>IF(N110="sníž. přenesená",J110,0)</f>
        <v>0</v>
      </c>
      <c r="BI110" s="161">
        <f>IF(N110="nulová",J110,0)</f>
        <v>0</v>
      </c>
      <c r="BJ110" s="15" t="s">
        <v>71</v>
      </c>
      <c r="BK110" s="161">
        <f>ROUND(I110*H110,2)</f>
        <v>0</v>
      </c>
      <c r="BL110" s="15" t="s">
        <v>177</v>
      </c>
      <c r="BM110" s="15" t="s">
        <v>186</v>
      </c>
    </row>
    <row r="111" spans="2:65" s="1" customFormat="1" ht="16.5" customHeight="1">
      <c r="B111" s="29"/>
      <c r="C111" s="183" t="s">
        <v>182</v>
      </c>
      <c r="D111" s="183" t="s">
        <v>199</v>
      </c>
      <c r="E111" s="184" t="s">
        <v>628</v>
      </c>
      <c r="F111" s="185" t="s">
        <v>629</v>
      </c>
      <c r="G111" s="186" t="s">
        <v>225</v>
      </c>
      <c r="H111" s="187">
        <v>36</v>
      </c>
      <c r="I111" s="188"/>
      <c r="J111" s="188">
        <f>ROUND(I111*H111,2)</f>
        <v>0</v>
      </c>
      <c r="K111" s="185" t="s">
        <v>1</v>
      </c>
      <c r="L111" s="189"/>
      <c r="M111" s="190" t="s">
        <v>1</v>
      </c>
      <c r="N111" s="191" t="s">
        <v>35</v>
      </c>
      <c r="O111" s="159">
        <v>0</v>
      </c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5" t="s">
        <v>270</v>
      </c>
      <c r="AT111" s="15" t="s">
        <v>199</v>
      </c>
      <c r="AU111" s="15" t="s">
        <v>71</v>
      </c>
      <c r="AY111" s="15" t="s">
        <v>126</v>
      </c>
      <c r="BE111" s="161">
        <f>IF(N111="základní",J111,0)</f>
        <v>0</v>
      </c>
      <c r="BF111" s="161">
        <f>IF(N111="snížená",J111,0)</f>
        <v>0</v>
      </c>
      <c r="BG111" s="161">
        <f>IF(N111="zákl. přenesená",J111,0)</f>
        <v>0</v>
      </c>
      <c r="BH111" s="161">
        <f>IF(N111="sníž. přenesená",J111,0)</f>
        <v>0</v>
      </c>
      <c r="BI111" s="161">
        <f>IF(N111="nulová",J111,0)</f>
        <v>0</v>
      </c>
      <c r="BJ111" s="15" t="s">
        <v>71</v>
      </c>
      <c r="BK111" s="161">
        <f>ROUND(I111*H111,2)</f>
        <v>0</v>
      </c>
      <c r="BL111" s="15" t="s">
        <v>177</v>
      </c>
      <c r="BM111" s="15" t="s">
        <v>190</v>
      </c>
    </row>
    <row r="112" spans="2:65" s="1" customFormat="1" ht="16.5" customHeight="1">
      <c r="B112" s="29"/>
      <c r="C112" s="152" t="s">
        <v>162</v>
      </c>
      <c r="D112" s="152" t="s">
        <v>127</v>
      </c>
      <c r="E112" s="153" t="s">
        <v>553</v>
      </c>
      <c r="F112" s="154" t="s">
        <v>554</v>
      </c>
      <c r="G112" s="155" t="s">
        <v>225</v>
      </c>
      <c r="H112" s="156">
        <v>60</v>
      </c>
      <c r="I112" s="157"/>
      <c r="J112" s="157">
        <f>ROUND(I112*H112,2)</f>
        <v>0</v>
      </c>
      <c r="K112" s="154" t="s">
        <v>1</v>
      </c>
      <c r="L112" s="33"/>
      <c r="M112" s="55" t="s">
        <v>1</v>
      </c>
      <c r="N112" s="158" t="s">
        <v>35</v>
      </c>
      <c r="O112" s="159">
        <v>0</v>
      </c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5" t="s">
        <v>177</v>
      </c>
      <c r="AT112" s="15" t="s">
        <v>127</v>
      </c>
      <c r="AU112" s="15" t="s">
        <v>71</v>
      </c>
      <c r="AY112" s="15" t="s">
        <v>126</v>
      </c>
      <c r="BE112" s="161">
        <f>IF(N112="základní",J112,0)</f>
        <v>0</v>
      </c>
      <c r="BF112" s="161">
        <f>IF(N112="snížená",J112,0)</f>
        <v>0</v>
      </c>
      <c r="BG112" s="161">
        <f>IF(N112="zákl. přenesená",J112,0)</f>
        <v>0</v>
      </c>
      <c r="BH112" s="161">
        <f>IF(N112="sníž. přenesená",J112,0)</f>
        <v>0</v>
      </c>
      <c r="BI112" s="161">
        <f>IF(N112="nulová",J112,0)</f>
        <v>0</v>
      </c>
      <c r="BJ112" s="15" t="s">
        <v>71</v>
      </c>
      <c r="BK112" s="161">
        <f>ROUND(I112*H112,2)</f>
        <v>0</v>
      </c>
      <c r="BL112" s="15" t="s">
        <v>177</v>
      </c>
      <c r="BM112" s="15" t="s">
        <v>195</v>
      </c>
    </row>
    <row r="113" spans="2:65" s="1" customFormat="1" ht="16.5" customHeight="1">
      <c r="B113" s="29"/>
      <c r="C113" s="183" t="s">
        <v>192</v>
      </c>
      <c r="D113" s="183" t="s">
        <v>199</v>
      </c>
      <c r="E113" s="184" t="s">
        <v>630</v>
      </c>
      <c r="F113" s="185" t="s">
        <v>631</v>
      </c>
      <c r="G113" s="186" t="s">
        <v>225</v>
      </c>
      <c r="H113" s="187">
        <v>60</v>
      </c>
      <c r="I113" s="188"/>
      <c r="J113" s="188">
        <f>ROUND(I113*H113,2)</f>
        <v>0</v>
      </c>
      <c r="K113" s="185" t="s">
        <v>1</v>
      </c>
      <c r="L113" s="189"/>
      <c r="M113" s="190" t="s">
        <v>1</v>
      </c>
      <c r="N113" s="191" t="s">
        <v>35</v>
      </c>
      <c r="O113" s="159">
        <v>0</v>
      </c>
      <c r="P113" s="159">
        <f>O113*H113</f>
        <v>0</v>
      </c>
      <c r="Q113" s="159">
        <v>0</v>
      </c>
      <c r="R113" s="159">
        <f>Q113*H113</f>
        <v>0</v>
      </c>
      <c r="S113" s="159">
        <v>0</v>
      </c>
      <c r="T113" s="160">
        <f>S113*H113</f>
        <v>0</v>
      </c>
      <c r="AR113" s="15" t="s">
        <v>270</v>
      </c>
      <c r="AT113" s="15" t="s">
        <v>199</v>
      </c>
      <c r="AU113" s="15" t="s">
        <v>71</v>
      </c>
      <c r="AY113" s="15" t="s">
        <v>126</v>
      </c>
      <c r="BE113" s="161">
        <f>IF(N113="základní",J113,0)</f>
        <v>0</v>
      </c>
      <c r="BF113" s="161">
        <f>IF(N113="snížená",J113,0)</f>
        <v>0</v>
      </c>
      <c r="BG113" s="161">
        <f>IF(N113="zákl. přenesená",J113,0)</f>
        <v>0</v>
      </c>
      <c r="BH113" s="161">
        <f>IF(N113="sníž. přenesená",J113,0)</f>
        <v>0</v>
      </c>
      <c r="BI113" s="161">
        <f>IF(N113="nulová",J113,0)</f>
        <v>0</v>
      </c>
      <c r="BJ113" s="15" t="s">
        <v>71</v>
      </c>
      <c r="BK113" s="161">
        <f>ROUND(I113*H113,2)</f>
        <v>0</v>
      </c>
      <c r="BL113" s="15" t="s">
        <v>177</v>
      </c>
      <c r="BM113" s="15" t="s">
        <v>202</v>
      </c>
    </row>
    <row r="114" spans="2:63" s="10" customFormat="1" ht="25.95" customHeight="1">
      <c r="B114" s="139"/>
      <c r="C114" s="140"/>
      <c r="D114" s="141" t="s">
        <v>63</v>
      </c>
      <c r="E114" s="142" t="s">
        <v>557</v>
      </c>
      <c r="F114" s="142" t="s">
        <v>558</v>
      </c>
      <c r="G114" s="140"/>
      <c r="H114" s="140"/>
      <c r="I114" s="140"/>
      <c r="J114" s="143">
        <f>BK114</f>
        <v>0</v>
      </c>
      <c r="K114" s="140"/>
      <c r="L114" s="144"/>
      <c r="M114" s="145"/>
      <c r="N114" s="146"/>
      <c r="O114" s="146"/>
      <c r="P114" s="147">
        <f>SUM(P115:P120)</f>
        <v>0</v>
      </c>
      <c r="Q114" s="146"/>
      <c r="R114" s="147">
        <f>SUM(R115:R120)</f>
        <v>0</v>
      </c>
      <c r="S114" s="146"/>
      <c r="T114" s="148">
        <f>SUM(T115:T120)</f>
        <v>0</v>
      </c>
      <c r="AR114" s="149" t="s">
        <v>73</v>
      </c>
      <c r="AT114" s="150" t="s">
        <v>63</v>
      </c>
      <c r="AU114" s="150" t="s">
        <v>64</v>
      </c>
      <c r="AY114" s="149" t="s">
        <v>126</v>
      </c>
      <c r="BK114" s="151">
        <f>SUM(BK115:BK120)</f>
        <v>0</v>
      </c>
    </row>
    <row r="115" spans="2:65" s="1" customFormat="1" ht="16.5" customHeight="1">
      <c r="B115" s="29"/>
      <c r="C115" s="152" t="s">
        <v>171</v>
      </c>
      <c r="D115" s="152" t="s">
        <v>127</v>
      </c>
      <c r="E115" s="153" t="s">
        <v>632</v>
      </c>
      <c r="F115" s="154" t="s">
        <v>633</v>
      </c>
      <c r="G115" s="155" t="s">
        <v>225</v>
      </c>
      <c r="H115" s="156">
        <v>30</v>
      </c>
      <c r="I115" s="157"/>
      <c r="J115" s="157">
        <f aca="true" t="shared" si="9" ref="J115:J120">ROUND(I115*H115,2)</f>
        <v>0</v>
      </c>
      <c r="K115" s="154" t="s">
        <v>1</v>
      </c>
      <c r="L115" s="33"/>
      <c r="M115" s="55" t="s">
        <v>1</v>
      </c>
      <c r="N115" s="158" t="s">
        <v>35</v>
      </c>
      <c r="O115" s="159">
        <v>0</v>
      </c>
      <c r="P115" s="159">
        <f aca="true" t="shared" si="10" ref="P115:P120">O115*H115</f>
        <v>0</v>
      </c>
      <c r="Q115" s="159">
        <v>0</v>
      </c>
      <c r="R115" s="159">
        <f aca="true" t="shared" si="11" ref="R115:R120">Q115*H115</f>
        <v>0</v>
      </c>
      <c r="S115" s="159">
        <v>0</v>
      </c>
      <c r="T115" s="160">
        <f aca="true" t="shared" si="12" ref="T115:T120">S115*H115</f>
        <v>0</v>
      </c>
      <c r="AR115" s="15" t="s">
        <v>177</v>
      </c>
      <c r="AT115" s="15" t="s">
        <v>127</v>
      </c>
      <c r="AU115" s="15" t="s">
        <v>71</v>
      </c>
      <c r="AY115" s="15" t="s">
        <v>126</v>
      </c>
      <c r="BE115" s="161">
        <f aca="true" t="shared" si="13" ref="BE115:BE120">IF(N115="základní",J115,0)</f>
        <v>0</v>
      </c>
      <c r="BF115" s="161">
        <f aca="true" t="shared" si="14" ref="BF115:BF120">IF(N115="snížená",J115,0)</f>
        <v>0</v>
      </c>
      <c r="BG115" s="161">
        <f aca="true" t="shared" si="15" ref="BG115:BG120">IF(N115="zákl. přenesená",J115,0)</f>
        <v>0</v>
      </c>
      <c r="BH115" s="161">
        <f aca="true" t="shared" si="16" ref="BH115:BH120">IF(N115="sníž. přenesená",J115,0)</f>
        <v>0</v>
      </c>
      <c r="BI115" s="161">
        <f aca="true" t="shared" si="17" ref="BI115:BI120">IF(N115="nulová",J115,0)</f>
        <v>0</v>
      </c>
      <c r="BJ115" s="15" t="s">
        <v>71</v>
      </c>
      <c r="BK115" s="161">
        <f aca="true" t="shared" si="18" ref="BK115:BK120">ROUND(I115*H115,2)</f>
        <v>0</v>
      </c>
      <c r="BL115" s="15" t="s">
        <v>177</v>
      </c>
      <c r="BM115" s="15" t="s">
        <v>206</v>
      </c>
    </row>
    <row r="116" spans="2:65" s="1" customFormat="1" ht="16.5" customHeight="1">
      <c r="B116" s="29"/>
      <c r="C116" s="152" t="s">
        <v>8</v>
      </c>
      <c r="D116" s="152" t="s">
        <v>127</v>
      </c>
      <c r="E116" s="153" t="s">
        <v>559</v>
      </c>
      <c r="F116" s="154" t="s">
        <v>634</v>
      </c>
      <c r="G116" s="155" t="s">
        <v>225</v>
      </c>
      <c r="H116" s="156">
        <v>54</v>
      </c>
      <c r="I116" s="157"/>
      <c r="J116" s="157">
        <f t="shared" si="9"/>
        <v>0</v>
      </c>
      <c r="K116" s="154" t="s">
        <v>131</v>
      </c>
      <c r="L116" s="33"/>
      <c r="M116" s="55" t="s">
        <v>1</v>
      </c>
      <c r="N116" s="158" t="s">
        <v>35</v>
      </c>
      <c r="O116" s="159">
        <v>0</v>
      </c>
      <c r="P116" s="159">
        <f t="shared" si="10"/>
        <v>0</v>
      </c>
      <c r="Q116" s="159">
        <v>0</v>
      </c>
      <c r="R116" s="159">
        <f t="shared" si="11"/>
        <v>0</v>
      </c>
      <c r="S116" s="159">
        <v>0</v>
      </c>
      <c r="T116" s="160">
        <f t="shared" si="12"/>
        <v>0</v>
      </c>
      <c r="AR116" s="15" t="s">
        <v>177</v>
      </c>
      <c r="AT116" s="15" t="s">
        <v>127</v>
      </c>
      <c r="AU116" s="15" t="s">
        <v>71</v>
      </c>
      <c r="AY116" s="15" t="s">
        <v>126</v>
      </c>
      <c r="BE116" s="161">
        <f t="shared" si="13"/>
        <v>0</v>
      </c>
      <c r="BF116" s="161">
        <f t="shared" si="14"/>
        <v>0</v>
      </c>
      <c r="BG116" s="161">
        <f t="shared" si="15"/>
        <v>0</v>
      </c>
      <c r="BH116" s="161">
        <f t="shared" si="16"/>
        <v>0</v>
      </c>
      <c r="BI116" s="161">
        <f t="shared" si="17"/>
        <v>0</v>
      </c>
      <c r="BJ116" s="15" t="s">
        <v>71</v>
      </c>
      <c r="BK116" s="161">
        <f t="shared" si="18"/>
        <v>0</v>
      </c>
      <c r="BL116" s="15" t="s">
        <v>177</v>
      </c>
      <c r="BM116" s="15" t="s">
        <v>210</v>
      </c>
    </row>
    <row r="117" spans="2:65" s="1" customFormat="1" ht="16.5" customHeight="1">
      <c r="B117" s="29"/>
      <c r="C117" s="152" t="s">
        <v>177</v>
      </c>
      <c r="D117" s="152" t="s">
        <v>127</v>
      </c>
      <c r="E117" s="153" t="s">
        <v>635</v>
      </c>
      <c r="F117" s="154" t="s">
        <v>636</v>
      </c>
      <c r="G117" s="155" t="s">
        <v>225</v>
      </c>
      <c r="H117" s="156">
        <v>54</v>
      </c>
      <c r="I117" s="157"/>
      <c r="J117" s="157">
        <f t="shared" si="9"/>
        <v>0</v>
      </c>
      <c r="K117" s="154" t="s">
        <v>131</v>
      </c>
      <c r="L117" s="33"/>
      <c r="M117" s="55" t="s">
        <v>1</v>
      </c>
      <c r="N117" s="158" t="s">
        <v>35</v>
      </c>
      <c r="O117" s="159">
        <v>0</v>
      </c>
      <c r="P117" s="159">
        <f t="shared" si="10"/>
        <v>0</v>
      </c>
      <c r="Q117" s="159">
        <v>0</v>
      </c>
      <c r="R117" s="159">
        <f t="shared" si="11"/>
        <v>0</v>
      </c>
      <c r="S117" s="159">
        <v>0</v>
      </c>
      <c r="T117" s="160">
        <f t="shared" si="12"/>
        <v>0</v>
      </c>
      <c r="AR117" s="15" t="s">
        <v>177</v>
      </c>
      <c r="AT117" s="15" t="s">
        <v>127</v>
      </c>
      <c r="AU117" s="15" t="s">
        <v>71</v>
      </c>
      <c r="AY117" s="15" t="s">
        <v>126</v>
      </c>
      <c r="BE117" s="161">
        <f t="shared" si="13"/>
        <v>0</v>
      </c>
      <c r="BF117" s="161">
        <f t="shared" si="14"/>
        <v>0</v>
      </c>
      <c r="BG117" s="161">
        <f t="shared" si="15"/>
        <v>0</v>
      </c>
      <c r="BH117" s="161">
        <f t="shared" si="16"/>
        <v>0</v>
      </c>
      <c r="BI117" s="161">
        <f t="shared" si="17"/>
        <v>0</v>
      </c>
      <c r="BJ117" s="15" t="s">
        <v>71</v>
      </c>
      <c r="BK117" s="161">
        <f t="shared" si="18"/>
        <v>0</v>
      </c>
      <c r="BL117" s="15" t="s">
        <v>177</v>
      </c>
      <c r="BM117" s="15" t="s">
        <v>270</v>
      </c>
    </row>
    <row r="118" spans="2:65" s="1" customFormat="1" ht="16.5" customHeight="1">
      <c r="B118" s="29"/>
      <c r="C118" s="152" t="s">
        <v>211</v>
      </c>
      <c r="D118" s="152" t="s">
        <v>127</v>
      </c>
      <c r="E118" s="153" t="s">
        <v>565</v>
      </c>
      <c r="F118" s="154" t="s">
        <v>566</v>
      </c>
      <c r="G118" s="155" t="s">
        <v>225</v>
      </c>
      <c r="H118" s="156">
        <v>20</v>
      </c>
      <c r="I118" s="157"/>
      <c r="J118" s="157">
        <f t="shared" si="9"/>
        <v>0</v>
      </c>
      <c r="K118" s="154" t="s">
        <v>131</v>
      </c>
      <c r="L118" s="33"/>
      <c r="M118" s="55" t="s">
        <v>1</v>
      </c>
      <c r="N118" s="158" t="s">
        <v>35</v>
      </c>
      <c r="O118" s="159">
        <v>0</v>
      </c>
      <c r="P118" s="159">
        <f t="shared" si="10"/>
        <v>0</v>
      </c>
      <c r="Q118" s="159">
        <v>0</v>
      </c>
      <c r="R118" s="159">
        <f t="shared" si="11"/>
        <v>0</v>
      </c>
      <c r="S118" s="159">
        <v>0</v>
      </c>
      <c r="T118" s="160">
        <f t="shared" si="12"/>
        <v>0</v>
      </c>
      <c r="AR118" s="15" t="s">
        <v>177</v>
      </c>
      <c r="AT118" s="15" t="s">
        <v>127</v>
      </c>
      <c r="AU118" s="15" t="s">
        <v>71</v>
      </c>
      <c r="AY118" s="15" t="s">
        <v>126</v>
      </c>
      <c r="BE118" s="161">
        <f t="shared" si="13"/>
        <v>0</v>
      </c>
      <c r="BF118" s="161">
        <f t="shared" si="14"/>
        <v>0</v>
      </c>
      <c r="BG118" s="161">
        <f t="shared" si="15"/>
        <v>0</v>
      </c>
      <c r="BH118" s="161">
        <f t="shared" si="16"/>
        <v>0</v>
      </c>
      <c r="BI118" s="161">
        <f t="shared" si="17"/>
        <v>0</v>
      </c>
      <c r="BJ118" s="15" t="s">
        <v>71</v>
      </c>
      <c r="BK118" s="161">
        <f t="shared" si="18"/>
        <v>0</v>
      </c>
      <c r="BL118" s="15" t="s">
        <v>177</v>
      </c>
      <c r="BM118" s="15" t="s">
        <v>215</v>
      </c>
    </row>
    <row r="119" spans="2:65" s="1" customFormat="1" ht="16.5" customHeight="1">
      <c r="B119" s="29"/>
      <c r="C119" s="183" t="s">
        <v>181</v>
      </c>
      <c r="D119" s="183" t="s">
        <v>199</v>
      </c>
      <c r="E119" s="184" t="s">
        <v>567</v>
      </c>
      <c r="F119" s="185" t="s">
        <v>568</v>
      </c>
      <c r="G119" s="186" t="s">
        <v>225</v>
      </c>
      <c r="H119" s="187">
        <v>20</v>
      </c>
      <c r="I119" s="188"/>
      <c r="J119" s="188">
        <f t="shared" si="9"/>
        <v>0</v>
      </c>
      <c r="K119" s="185" t="s">
        <v>131</v>
      </c>
      <c r="L119" s="189"/>
      <c r="M119" s="190" t="s">
        <v>1</v>
      </c>
      <c r="N119" s="191" t="s">
        <v>35</v>
      </c>
      <c r="O119" s="159">
        <v>0</v>
      </c>
      <c r="P119" s="159">
        <f t="shared" si="10"/>
        <v>0</v>
      </c>
      <c r="Q119" s="159">
        <v>0</v>
      </c>
      <c r="R119" s="159">
        <f t="shared" si="11"/>
        <v>0</v>
      </c>
      <c r="S119" s="159">
        <v>0</v>
      </c>
      <c r="T119" s="160">
        <f t="shared" si="12"/>
        <v>0</v>
      </c>
      <c r="AR119" s="15" t="s">
        <v>270</v>
      </c>
      <c r="AT119" s="15" t="s">
        <v>199</v>
      </c>
      <c r="AU119" s="15" t="s">
        <v>71</v>
      </c>
      <c r="AY119" s="15" t="s">
        <v>126</v>
      </c>
      <c r="BE119" s="161">
        <f t="shared" si="13"/>
        <v>0</v>
      </c>
      <c r="BF119" s="161">
        <f t="shared" si="14"/>
        <v>0</v>
      </c>
      <c r="BG119" s="161">
        <f t="shared" si="15"/>
        <v>0</v>
      </c>
      <c r="BH119" s="161">
        <f t="shared" si="16"/>
        <v>0</v>
      </c>
      <c r="BI119" s="161">
        <f t="shared" si="17"/>
        <v>0</v>
      </c>
      <c r="BJ119" s="15" t="s">
        <v>71</v>
      </c>
      <c r="BK119" s="161">
        <f t="shared" si="18"/>
        <v>0</v>
      </c>
      <c r="BL119" s="15" t="s">
        <v>177</v>
      </c>
      <c r="BM119" s="15" t="s">
        <v>233</v>
      </c>
    </row>
    <row r="120" spans="2:65" s="1" customFormat="1" ht="16.5" customHeight="1">
      <c r="B120" s="29"/>
      <c r="C120" s="152" t="s">
        <v>219</v>
      </c>
      <c r="D120" s="152" t="s">
        <v>127</v>
      </c>
      <c r="E120" s="153" t="s">
        <v>569</v>
      </c>
      <c r="F120" s="154" t="s">
        <v>570</v>
      </c>
      <c r="G120" s="155" t="s">
        <v>571</v>
      </c>
      <c r="H120" s="156">
        <v>5</v>
      </c>
      <c r="I120" s="157"/>
      <c r="J120" s="157">
        <f t="shared" si="9"/>
        <v>0</v>
      </c>
      <c r="K120" s="154" t="s">
        <v>539</v>
      </c>
      <c r="L120" s="33"/>
      <c r="M120" s="55" t="s">
        <v>1</v>
      </c>
      <c r="N120" s="158" t="s">
        <v>35</v>
      </c>
      <c r="O120" s="159">
        <v>0</v>
      </c>
      <c r="P120" s="159">
        <f t="shared" si="10"/>
        <v>0</v>
      </c>
      <c r="Q120" s="159">
        <v>0</v>
      </c>
      <c r="R120" s="159">
        <f t="shared" si="11"/>
        <v>0</v>
      </c>
      <c r="S120" s="159">
        <v>0</v>
      </c>
      <c r="T120" s="160">
        <f t="shared" si="12"/>
        <v>0</v>
      </c>
      <c r="AR120" s="15" t="s">
        <v>177</v>
      </c>
      <c r="AT120" s="15" t="s">
        <v>127</v>
      </c>
      <c r="AU120" s="15" t="s">
        <v>71</v>
      </c>
      <c r="AY120" s="15" t="s">
        <v>126</v>
      </c>
      <c r="BE120" s="161">
        <f t="shared" si="13"/>
        <v>0</v>
      </c>
      <c r="BF120" s="161">
        <f t="shared" si="14"/>
        <v>0</v>
      </c>
      <c r="BG120" s="161">
        <f t="shared" si="15"/>
        <v>0</v>
      </c>
      <c r="BH120" s="161">
        <f t="shared" si="16"/>
        <v>0</v>
      </c>
      <c r="BI120" s="161">
        <f t="shared" si="17"/>
        <v>0</v>
      </c>
      <c r="BJ120" s="15" t="s">
        <v>71</v>
      </c>
      <c r="BK120" s="161">
        <f t="shared" si="18"/>
        <v>0</v>
      </c>
      <c r="BL120" s="15" t="s">
        <v>177</v>
      </c>
      <c r="BM120" s="15" t="s">
        <v>238</v>
      </c>
    </row>
    <row r="121" spans="2:63" s="10" customFormat="1" ht="25.95" customHeight="1">
      <c r="B121" s="139"/>
      <c r="C121" s="140"/>
      <c r="D121" s="141" t="s">
        <v>63</v>
      </c>
      <c r="E121" s="142" t="s">
        <v>588</v>
      </c>
      <c r="F121" s="142" t="s">
        <v>589</v>
      </c>
      <c r="G121" s="140"/>
      <c r="H121" s="140"/>
      <c r="I121" s="140"/>
      <c r="J121" s="143">
        <f>BK121</f>
        <v>0</v>
      </c>
      <c r="K121" s="140"/>
      <c r="L121" s="144"/>
      <c r="M121" s="145"/>
      <c r="N121" s="146"/>
      <c r="O121" s="146"/>
      <c r="P121" s="147">
        <f>P122+SUM(P123:P126)+P129+P132</f>
        <v>0</v>
      </c>
      <c r="Q121" s="146"/>
      <c r="R121" s="147">
        <f>R122+SUM(R123:R126)+R129+R132</f>
        <v>0</v>
      </c>
      <c r="S121" s="146"/>
      <c r="T121" s="148">
        <f>T122+SUM(T123:T126)+T129+T132</f>
        <v>0</v>
      </c>
      <c r="AR121" s="149" t="s">
        <v>73</v>
      </c>
      <c r="AT121" s="150" t="s">
        <v>63</v>
      </c>
      <c r="AU121" s="150" t="s">
        <v>64</v>
      </c>
      <c r="AY121" s="149" t="s">
        <v>126</v>
      </c>
      <c r="BK121" s="151">
        <f>BK122+SUM(BK123:BK126)+BK129+BK132</f>
        <v>0</v>
      </c>
    </row>
    <row r="122" spans="2:65" s="1" customFormat="1" ht="16.5" customHeight="1">
      <c r="B122" s="29"/>
      <c r="C122" s="152" t="s">
        <v>186</v>
      </c>
      <c r="D122" s="152" t="s">
        <v>127</v>
      </c>
      <c r="E122" s="153" t="s">
        <v>590</v>
      </c>
      <c r="F122" s="154" t="s">
        <v>591</v>
      </c>
      <c r="G122" s="155" t="s">
        <v>225</v>
      </c>
      <c r="H122" s="156">
        <v>1</v>
      </c>
      <c r="I122" s="157"/>
      <c r="J122" s="157">
        <f>ROUND(I122*H122,2)</f>
        <v>0</v>
      </c>
      <c r="K122" s="154" t="s">
        <v>1</v>
      </c>
      <c r="L122" s="33"/>
      <c r="M122" s="55" t="s">
        <v>1</v>
      </c>
      <c r="N122" s="158" t="s">
        <v>35</v>
      </c>
      <c r="O122" s="159">
        <v>0</v>
      </c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AR122" s="15" t="s">
        <v>177</v>
      </c>
      <c r="AT122" s="15" t="s">
        <v>127</v>
      </c>
      <c r="AU122" s="15" t="s">
        <v>71</v>
      </c>
      <c r="AY122" s="15" t="s">
        <v>126</v>
      </c>
      <c r="BE122" s="161">
        <f>IF(N122="základní",J122,0)</f>
        <v>0</v>
      </c>
      <c r="BF122" s="161">
        <f>IF(N122="snížená",J122,0)</f>
        <v>0</v>
      </c>
      <c r="BG122" s="161">
        <f>IF(N122="zákl. přenesená",J122,0)</f>
        <v>0</v>
      </c>
      <c r="BH122" s="161">
        <f>IF(N122="sníž. přenesená",J122,0)</f>
        <v>0</v>
      </c>
      <c r="BI122" s="161">
        <f>IF(N122="nulová",J122,0)</f>
        <v>0</v>
      </c>
      <c r="BJ122" s="15" t="s">
        <v>71</v>
      </c>
      <c r="BK122" s="161">
        <f>ROUND(I122*H122,2)</f>
        <v>0</v>
      </c>
      <c r="BL122" s="15" t="s">
        <v>177</v>
      </c>
      <c r="BM122" s="15" t="s">
        <v>242</v>
      </c>
    </row>
    <row r="123" spans="2:65" s="1" customFormat="1" ht="16.5" customHeight="1">
      <c r="B123" s="29"/>
      <c r="C123" s="183" t="s">
        <v>7</v>
      </c>
      <c r="D123" s="183" t="s">
        <v>199</v>
      </c>
      <c r="E123" s="184" t="s">
        <v>592</v>
      </c>
      <c r="F123" s="185" t="s">
        <v>593</v>
      </c>
      <c r="G123" s="186" t="s">
        <v>225</v>
      </c>
      <c r="H123" s="187">
        <v>1</v>
      </c>
      <c r="I123" s="188"/>
      <c r="J123" s="188">
        <f>ROUND(I123*H123,2)</f>
        <v>0</v>
      </c>
      <c r="K123" s="185" t="s">
        <v>131</v>
      </c>
      <c r="L123" s="189"/>
      <c r="M123" s="190" t="s">
        <v>1</v>
      </c>
      <c r="N123" s="191" t="s">
        <v>35</v>
      </c>
      <c r="O123" s="159">
        <v>0</v>
      </c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AR123" s="15" t="s">
        <v>270</v>
      </c>
      <c r="AT123" s="15" t="s">
        <v>199</v>
      </c>
      <c r="AU123" s="15" t="s">
        <v>71</v>
      </c>
      <c r="AY123" s="15" t="s">
        <v>126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15" t="s">
        <v>71</v>
      </c>
      <c r="BK123" s="161">
        <f>ROUND(I123*H123,2)</f>
        <v>0</v>
      </c>
      <c r="BL123" s="15" t="s">
        <v>177</v>
      </c>
      <c r="BM123" s="15" t="s">
        <v>247</v>
      </c>
    </row>
    <row r="124" spans="2:65" s="1" customFormat="1" ht="16.5" customHeight="1">
      <c r="B124" s="29"/>
      <c r="C124" s="152" t="s">
        <v>190</v>
      </c>
      <c r="D124" s="152" t="s">
        <v>127</v>
      </c>
      <c r="E124" s="153" t="s">
        <v>596</v>
      </c>
      <c r="F124" s="154" t="s">
        <v>597</v>
      </c>
      <c r="G124" s="155" t="s">
        <v>225</v>
      </c>
      <c r="H124" s="156">
        <v>4</v>
      </c>
      <c r="I124" s="157"/>
      <c r="J124" s="157">
        <f>ROUND(I124*H124,2)</f>
        <v>0</v>
      </c>
      <c r="K124" s="154" t="s">
        <v>1</v>
      </c>
      <c r="L124" s="33"/>
      <c r="M124" s="55" t="s">
        <v>1</v>
      </c>
      <c r="N124" s="158" t="s">
        <v>35</v>
      </c>
      <c r="O124" s="159">
        <v>0</v>
      </c>
      <c r="P124" s="159">
        <f>O124*H124</f>
        <v>0</v>
      </c>
      <c r="Q124" s="159">
        <v>0</v>
      </c>
      <c r="R124" s="159">
        <f>Q124*H124</f>
        <v>0</v>
      </c>
      <c r="S124" s="159">
        <v>0</v>
      </c>
      <c r="T124" s="160">
        <f>S124*H124</f>
        <v>0</v>
      </c>
      <c r="AR124" s="15" t="s">
        <v>177</v>
      </c>
      <c r="AT124" s="15" t="s">
        <v>127</v>
      </c>
      <c r="AU124" s="15" t="s">
        <v>71</v>
      </c>
      <c r="AY124" s="15" t="s">
        <v>126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71</v>
      </c>
      <c r="BK124" s="161">
        <f>ROUND(I124*H124,2)</f>
        <v>0</v>
      </c>
      <c r="BL124" s="15" t="s">
        <v>177</v>
      </c>
      <c r="BM124" s="15" t="s">
        <v>252</v>
      </c>
    </row>
    <row r="125" spans="2:65" s="1" customFormat="1" ht="16.5" customHeight="1">
      <c r="B125" s="29"/>
      <c r="C125" s="183" t="s">
        <v>235</v>
      </c>
      <c r="D125" s="183" t="s">
        <v>199</v>
      </c>
      <c r="E125" s="184" t="s">
        <v>598</v>
      </c>
      <c r="F125" s="185" t="s">
        <v>599</v>
      </c>
      <c r="G125" s="186" t="s">
        <v>225</v>
      </c>
      <c r="H125" s="187">
        <v>4</v>
      </c>
      <c r="I125" s="188"/>
      <c r="J125" s="188">
        <f>ROUND(I125*H125,2)</f>
        <v>0</v>
      </c>
      <c r="K125" s="185" t="s">
        <v>131</v>
      </c>
      <c r="L125" s="189"/>
      <c r="M125" s="190" t="s">
        <v>1</v>
      </c>
      <c r="N125" s="191" t="s">
        <v>35</v>
      </c>
      <c r="O125" s="159">
        <v>0</v>
      </c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AR125" s="15" t="s">
        <v>270</v>
      </c>
      <c r="AT125" s="15" t="s">
        <v>199</v>
      </c>
      <c r="AU125" s="15" t="s">
        <v>71</v>
      </c>
      <c r="AY125" s="15" t="s">
        <v>126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15" t="s">
        <v>71</v>
      </c>
      <c r="BK125" s="161">
        <f>ROUND(I125*H125,2)</f>
        <v>0</v>
      </c>
      <c r="BL125" s="15" t="s">
        <v>177</v>
      </c>
      <c r="BM125" s="15" t="s">
        <v>258</v>
      </c>
    </row>
    <row r="126" spans="2:63" s="10" customFormat="1" ht="22.95" customHeight="1">
      <c r="B126" s="139"/>
      <c r="C126" s="140"/>
      <c r="D126" s="141" t="s">
        <v>63</v>
      </c>
      <c r="E126" s="192" t="s">
        <v>148</v>
      </c>
      <c r="F126" s="192" t="s">
        <v>249</v>
      </c>
      <c r="G126" s="140"/>
      <c r="H126" s="140"/>
      <c r="I126" s="140"/>
      <c r="J126" s="193">
        <f>BK126</f>
        <v>0</v>
      </c>
      <c r="K126" s="140"/>
      <c r="L126" s="144"/>
      <c r="M126" s="145"/>
      <c r="N126" s="146"/>
      <c r="O126" s="146"/>
      <c r="P126" s="147">
        <f>SUM(P127:P128)</f>
        <v>0</v>
      </c>
      <c r="Q126" s="146"/>
      <c r="R126" s="147">
        <f>SUM(R127:R128)</f>
        <v>0</v>
      </c>
      <c r="S126" s="146"/>
      <c r="T126" s="148">
        <f>SUM(T127:T128)</f>
        <v>0</v>
      </c>
      <c r="AR126" s="149" t="s">
        <v>71</v>
      </c>
      <c r="AT126" s="150" t="s">
        <v>63</v>
      </c>
      <c r="AU126" s="150" t="s">
        <v>71</v>
      </c>
      <c r="AY126" s="149" t="s">
        <v>126</v>
      </c>
      <c r="BK126" s="151">
        <f>SUM(BK127:BK128)</f>
        <v>0</v>
      </c>
    </row>
    <row r="127" spans="2:65" s="1" customFormat="1" ht="16.5" customHeight="1">
      <c r="B127" s="29"/>
      <c r="C127" s="152" t="s">
        <v>195</v>
      </c>
      <c r="D127" s="152" t="s">
        <v>127</v>
      </c>
      <c r="E127" s="153" t="s">
        <v>572</v>
      </c>
      <c r="F127" s="154" t="s">
        <v>573</v>
      </c>
      <c r="G127" s="155" t="s">
        <v>136</v>
      </c>
      <c r="H127" s="156">
        <v>56</v>
      </c>
      <c r="I127" s="157"/>
      <c r="J127" s="157">
        <f>ROUND(I127*H127,2)</f>
        <v>0</v>
      </c>
      <c r="K127" s="154" t="s">
        <v>131</v>
      </c>
      <c r="L127" s="33"/>
      <c r="M127" s="55" t="s">
        <v>1</v>
      </c>
      <c r="N127" s="158" t="s">
        <v>35</v>
      </c>
      <c r="O127" s="159">
        <v>0</v>
      </c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5" t="s">
        <v>132</v>
      </c>
      <c r="AT127" s="15" t="s">
        <v>127</v>
      </c>
      <c r="AU127" s="15" t="s">
        <v>73</v>
      </c>
      <c r="AY127" s="15" t="s">
        <v>126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5" t="s">
        <v>71</v>
      </c>
      <c r="BK127" s="161">
        <f>ROUND(I127*H127,2)</f>
        <v>0</v>
      </c>
      <c r="BL127" s="15" t="s">
        <v>132</v>
      </c>
      <c r="BM127" s="15" t="s">
        <v>261</v>
      </c>
    </row>
    <row r="128" spans="2:65" s="1" customFormat="1" ht="22.5" customHeight="1">
      <c r="B128" s="29"/>
      <c r="C128" s="152" t="s">
        <v>244</v>
      </c>
      <c r="D128" s="152" t="s">
        <v>127</v>
      </c>
      <c r="E128" s="153" t="s">
        <v>574</v>
      </c>
      <c r="F128" s="154" t="s">
        <v>575</v>
      </c>
      <c r="G128" s="155" t="s">
        <v>136</v>
      </c>
      <c r="H128" s="156">
        <v>16</v>
      </c>
      <c r="I128" s="157"/>
      <c r="J128" s="157">
        <f>ROUND(I128*H128,2)</f>
        <v>0</v>
      </c>
      <c r="K128" s="154" t="s">
        <v>131</v>
      </c>
      <c r="L128" s="33"/>
      <c r="M128" s="55" t="s">
        <v>1</v>
      </c>
      <c r="N128" s="158" t="s">
        <v>35</v>
      </c>
      <c r="O128" s="159">
        <v>0</v>
      </c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5" t="s">
        <v>132</v>
      </c>
      <c r="AT128" s="15" t="s">
        <v>127</v>
      </c>
      <c r="AU128" s="15" t="s">
        <v>73</v>
      </c>
      <c r="AY128" s="15" t="s">
        <v>126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71</v>
      </c>
      <c r="BK128" s="161">
        <f>ROUND(I128*H128,2)</f>
        <v>0</v>
      </c>
      <c r="BL128" s="15" t="s">
        <v>132</v>
      </c>
      <c r="BM128" s="15" t="s">
        <v>264</v>
      </c>
    </row>
    <row r="129" spans="2:63" s="10" customFormat="1" ht="22.95" customHeight="1">
      <c r="B129" s="139"/>
      <c r="C129" s="140"/>
      <c r="D129" s="141" t="s">
        <v>63</v>
      </c>
      <c r="E129" s="192" t="s">
        <v>576</v>
      </c>
      <c r="F129" s="192" t="s">
        <v>577</v>
      </c>
      <c r="G129" s="140"/>
      <c r="H129" s="140"/>
      <c r="I129" s="140"/>
      <c r="J129" s="193">
        <f>BK129</f>
        <v>0</v>
      </c>
      <c r="K129" s="140"/>
      <c r="L129" s="144"/>
      <c r="M129" s="145"/>
      <c r="N129" s="146"/>
      <c r="O129" s="146"/>
      <c r="P129" s="147">
        <f>SUM(P130:P131)</f>
        <v>0</v>
      </c>
      <c r="Q129" s="146"/>
      <c r="R129" s="147">
        <f>SUM(R130:R131)</f>
        <v>0</v>
      </c>
      <c r="S129" s="146"/>
      <c r="T129" s="148">
        <f>SUM(T130:T131)</f>
        <v>0</v>
      </c>
      <c r="AR129" s="149" t="s">
        <v>73</v>
      </c>
      <c r="AT129" s="150" t="s">
        <v>63</v>
      </c>
      <c r="AU129" s="150" t="s">
        <v>71</v>
      </c>
      <c r="AY129" s="149" t="s">
        <v>126</v>
      </c>
      <c r="BK129" s="151">
        <f>SUM(BK130:BK131)</f>
        <v>0</v>
      </c>
    </row>
    <row r="130" spans="2:65" s="1" customFormat="1" ht="16.5" customHeight="1">
      <c r="B130" s="29"/>
      <c r="C130" s="152" t="s">
        <v>202</v>
      </c>
      <c r="D130" s="152" t="s">
        <v>127</v>
      </c>
      <c r="E130" s="153" t="s">
        <v>578</v>
      </c>
      <c r="F130" s="154" t="s">
        <v>579</v>
      </c>
      <c r="G130" s="155" t="s">
        <v>136</v>
      </c>
      <c r="H130" s="156">
        <v>16</v>
      </c>
      <c r="I130" s="157"/>
      <c r="J130" s="157">
        <f>ROUND(I130*H130,2)</f>
        <v>0</v>
      </c>
      <c r="K130" s="154" t="s">
        <v>539</v>
      </c>
      <c r="L130" s="33"/>
      <c r="M130" s="55" t="s">
        <v>1</v>
      </c>
      <c r="N130" s="158" t="s">
        <v>35</v>
      </c>
      <c r="O130" s="159">
        <v>0</v>
      </c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5" t="s">
        <v>177</v>
      </c>
      <c r="AT130" s="15" t="s">
        <v>127</v>
      </c>
      <c r="AU130" s="15" t="s">
        <v>73</v>
      </c>
      <c r="AY130" s="15" t="s">
        <v>126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71</v>
      </c>
      <c r="BK130" s="161">
        <f>ROUND(I130*H130,2)</f>
        <v>0</v>
      </c>
      <c r="BL130" s="15" t="s">
        <v>177</v>
      </c>
      <c r="BM130" s="15" t="s">
        <v>266</v>
      </c>
    </row>
    <row r="131" spans="2:65" s="1" customFormat="1" ht="16.5" customHeight="1">
      <c r="B131" s="29"/>
      <c r="C131" s="152" t="s">
        <v>256</v>
      </c>
      <c r="D131" s="152" t="s">
        <v>127</v>
      </c>
      <c r="E131" s="153" t="s">
        <v>580</v>
      </c>
      <c r="F131" s="154" t="s">
        <v>581</v>
      </c>
      <c r="G131" s="155" t="s">
        <v>136</v>
      </c>
      <c r="H131" s="156">
        <v>16</v>
      </c>
      <c r="I131" s="157"/>
      <c r="J131" s="157">
        <f>ROUND(I131*H131,2)</f>
        <v>0</v>
      </c>
      <c r="K131" s="154" t="s">
        <v>539</v>
      </c>
      <c r="L131" s="33"/>
      <c r="M131" s="55" t="s">
        <v>1</v>
      </c>
      <c r="N131" s="158" t="s">
        <v>35</v>
      </c>
      <c r="O131" s="159">
        <v>0</v>
      </c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5" t="s">
        <v>177</v>
      </c>
      <c r="AT131" s="15" t="s">
        <v>127</v>
      </c>
      <c r="AU131" s="15" t="s">
        <v>73</v>
      </c>
      <c r="AY131" s="15" t="s">
        <v>126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71</v>
      </c>
      <c r="BK131" s="161">
        <f>ROUND(I131*H131,2)</f>
        <v>0</v>
      </c>
      <c r="BL131" s="15" t="s">
        <v>177</v>
      </c>
      <c r="BM131" s="15" t="s">
        <v>269</v>
      </c>
    </row>
    <row r="132" spans="2:63" s="10" customFormat="1" ht="22.95" customHeight="1">
      <c r="B132" s="139"/>
      <c r="C132" s="140"/>
      <c r="D132" s="141" t="s">
        <v>63</v>
      </c>
      <c r="E132" s="192" t="s">
        <v>582</v>
      </c>
      <c r="F132" s="192" t="s">
        <v>583</v>
      </c>
      <c r="G132" s="140"/>
      <c r="H132" s="140"/>
      <c r="I132" s="140"/>
      <c r="J132" s="193">
        <f>BK132</f>
        <v>0</v>
      </c>
      <c r="K132" s="140"/>
      <c r="L132" s="144"/>
      <c r="M132" s="145"/>
      <c r="N132" s="146"/>
      <c r="O132" s="146"/>
      <c r="P132" s="147">
        <f>SUM(P133:P135)</f>
        <v>0</v>
      </c>
      <c r="Q132" s="146"/>
      <c r="R132" s="147">
        <f>SUM(R133:R135)</f>
        <v>0</v>
      </c>
      <c r="S132" s="146"/>
      <c r="T132" s="148">
        <f>SUM(T133:T135)</f>
        <v>0</v>
      </c>
      <c r="AR132" s="149" t="s">
        <v>73</v>
      </c>
      <c r="AT132" s="150" t="s">
        <v>63</v>
      </c>
      <c r="AU132" s="150" t="s">
        <v>71</v>
      </c>
      <c r="AY132" s="149" t="s">
        <v>126</v>
      </c>
      <c r="BK132" s="151">
        <f>SUM(BK133:BK135)</f>
        <v>0</v>
      </c>
    </row>
    <row r="133" spans="2:65" s="1" customFormat="1" ht="16.5" customHeight="1">
      <c r="B133" s="29"/>
      <c r="C133" s="152" t="s">
        <v>206</v>
      </c>
      <c r="D133" s="152" t="s">
        <v>127</v>
      </c>
      <c r="E133" s="153" t="s">
        <v>584</v>
      </c>
      <c r="F133" s="154" t="s">
        <v>585</v>
      </c>
      <c r="G133" s="155" t="s">
        <v>136</v>
      </c>
      <c r="H133" s="156">
        <v>56</v>
      </c>
      <c r="I133" s="157"/>
      <c r="J133" s="157">
        <f>ROUND(I133*H133,2)</f>
        <v>0</v>
      </c>
      <c r="K133" s="154" t="s">
        <v>539</v>
      </c>
      <c r="L133" s="33"/>
      <c r="M133" s="55" t="s">
        <v>1</v>
      </c>
      <c r="N133" s="158" t="s">
        <v>35</v>
      </c>
      <c r="O133" s="159">
        <v>0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5" t="s">
        <v>177</v>
      </c>
      <c r="AT133" s="15" t="s">
        <v>127</v>
      </c>
      <c r="AU133" s="15" t="s">
        <v>73</v>
      </c>
      <c r="AY133" s="15" t="s">
        <v>126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71</v>
      </c>
      <c r="BK133" s="161">
        <f>ROUND(I133*H133,2)</f>
        <v>0</v>
      </c>
      <c r="BL133" s="15" t="s">
        <v>177</v>
      </c>
      <c r="BM133" s="15" t="s">
        <v>272</v>
      </c>
    </row>
    <row r="134" spans="2:65" s="1" customFormat="1" ht="22.5" customHeight="1">
      <c r="B134" s="29"/>
      <c r="C134" s="152" t="s">
        <v>262</v>
      </c>
      <c r="D134" s="152" t="s">
        <v>127</v>
      </c>
      <c r="E134" s="153" t="s">
        <v>586</v>
      </c>
      <c r="F134" s="154" t="s">
        <v>587</v>
      </c>
      <c r="G134" s="155" t="s">
        <v>136</v>
      </c>
      <c r="H134" s="156">
        <v>56</v>
      </c>
      <c r="I134" s="157"/>
      <c r="J134" s="157">
        <f>ROUND(I134*H134,2)</f>
        <v>0</v>
      </c>
      <c r="K134" s="154" t="s">
        <v>539</v>
      </c>
      <c r="L134" s="33"/>
      <c r="M134" s="55" t="s">
        <v>1</v>
      </c>
      <c r="N134" s="158" t="s">
        <v>35</v>
      </c>
      <c r="O134" s="159">
        <v>0</v>
      </c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5" t="s">
        <v>177</v>
      </c>
      <c r="AT134" s="15" t="s">
        <v>127</v>
      </c>
      <c r="AU134" s="15" t="s">
        <v>73</v>
      </c>
      <c r="AY134" s="15" t="s">
        <v>126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5" t="s">
        <v>71</v>
      </c>
      <c r="BK134" s="161">
        <f>ROUND(I134*H134,2)</f>
        <v>0</v>
      </c>
      <c r="BL134" s="15" t="s">
        <v>177</v>
      </c>
      <c r="BM134" s="15" t="s">
        <v>275</v>
      </c>
    </row>
    <row r="135" spans="2:47" s="1" customFormat="1" ht="19.2">
      <c r="B135" s="29"/>
      <c r="C135" s="30"/>
      <c r="D135" s="164" t="s">
        <v>259</v>
      </c>
      <c r="E135" s="30"/>
      <c r="F135" s="194" t="s">
        <v>637</v>
      </c>
      <c r="G135" s="30"/>
      <c r="H135" s="30"/>
      <c r="I135" s="30"/>
      <c r="J135" s="30"/>
      <c r="K135" s="30"/>
      <c r="L135" s="33"/>
      <c r="M135" s="195"/>
      <c r="N135" s="56"/>
      <c r="O135" s="56"/>
      <c r="P135" s="56"/>
      <c r="Q135" s="56"/>
      <c r="R135" s="56"/>
      <c r="S135" s="56"/>
      <c r="T135" s="57"/>
      <c r="AT135" s="15" t="s">
        <v>259</v>
      </c>
      <c r="AU135" s="15" t="s">
        <v>73</v>
      </c>
    </row>
    <row r="136" spans="2:63" s="10" customFormat="1" ht="25.95" customHeight="1">
      <c r="B136" s="139"/>
      <c r="C136" s="140"/>
      <c r="D136" s="141" t="s">
        <v>63</v>
      </c>
      <c r="E136" s="142" t="s">
        <v>433</v>
      </c>
      <c r="F136" s="142" t="s">
        <v>434</v>
      </c>
      <c r="G136" s="140"/>
      <c r="H136" s="140"/>
      <c r="I136" s="140"/>
      <c r="J136" s="143">
        <f>BK136</f>
        <v>0</v>
      </c>
      <c r="K136" s="140"/>
      <c r="L136" s="144"/>
      <c r="M136" s="145"/>
      <c r="N136" s="146"/>
      <c r="O136" s="146"/>
      <c r="P136" s="147">
        <f>P137+P138</f>
        <v>0</v>
      </c>
      <c r="Q136" s="146"/>
      <c r="R136" s="147">
        <f>R137+R138</f>
        <v>0</v>
      </c>
      <c r="S136" s="146"/>
      <c r="T136" s="148">
        <f>T137+T138</f>
        <v>0</v>
      </c>
      <c r="AR136" s="149" t="s">
        <v>141</v>
      </c>
      <c r="AT136" s="150" t="s">
        <v>63</v>
      </c>
      <c r="AU136" s="150" t="s">
        <v>64</v>
      </c>
      <c r="AY136" s="149" t="s">
        <v>126</v>
      </c>
      <c r="BK136" s="151">
        <f>BK137+BK138</f>
        <v>0</v>
      </c>
    </row>
    <row r="137" spans="2:65" s="1" customFormat="1" ht="16.5" customHeight="1">
      <c r="B137" s="29"/>
      <c r="C137" s="152" t="s">
        <v>210</v>
      </c>
      <c r="D137" s="152" t="s">
        <v>127</v>
      </c>
      <c r="E137" s="153" t="s">
        <v>594</v>
      </c>
      <c r="F137" s="154" t="s">
        <v>595</v>
      </c>
      <c r="G137" s="155" t="s">
        <v>214</v>
      </c>
      <c r="H137" s="156">
        <v>200</v>
      </c>
      <c r="I137" s="157"/>
      <c r="J137" s="157">
        <f>ROUND(I137*H137,2)</f>
        <v>0</v>
      </c>
      <c r="K137" s="154" t="s">
        <v>1</v>
      </c>
      <c r="L137" s="33"/>
      <c r="M137" s="55" t="s">
        <v>1</v>
      </c>
      <c r="N137" s="158" t="s">
        <v>35</v>
      </c>
      <c r="O137" s="159">
        <v>0</v>
      </c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15" t="s">
        <v>284</v>
      </c>
      <c r="AT137" s="15" t="s">
        <v>127</v>
      </c>
      <c r="AU137" s="15" t="s">
        <v>71</v>
      </c>
      <c r="AY137" s="15" t="s">
        <v>126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71</v>
      </c>
      <c r="BK137" s="161">
        <f>ROUND(I137*H137,2)</f>
        <v>0</v>
      </c>
      <c r="BL137" s="15" t="s">
        <v>284</v>
      </c>
      <c r="BM137" s="15" t="s">
        <v>277</v>
      </c>
    </row>
    <row r="138" spans="2:63" s="10" customFormat="1" ht="22.95" customHeight="1">
      <c r="B138" s="139"/>
      <c r="C138" s="140"/>
      <c r="D138" s="141" t="s">
        <v>63</v>
      </c>
      <c r="E138" s="192" t="s">
        <v>600</v>
      </c>
      <c r="F138" s="192" t="s">
        <v>601</v>
      </c>
      <c r="G138" s="140"/>
      <c r="H138" s="140"/>
      <c r="I138" s="140"/>
      <c r="J138" s="193">
        <f>BK138</f>
        <v>0</v>
      </c>
      <c r="K138" s="140"/>
      <c r="L138" s="144"/>
      <c r="M138" s="145"/>
      <c r="N138" s="146"/>
      <c r="O138" s="146"/>
      <c r="P138" s="147">
        <f>SUM(P139:P142)</f>
        <v>0</v>
      </c>
      <c r="Q138" s="146"/>
      <c r="R138" s="147">
        <f>SUM(R139:R142)</f>
        <v>0</v>
      </c>
      <c r="S138" s="146"/>
      <c r="T138" s="148">
        <f>SUM(T139:T142)</f>
        <v>0</v>
      </c>
      <c r="AR138" s="149" t="s">
        <v>141</v>
      </c>
      <c r="AT138" s="150" t="s">
        <v>63</v>
      </c>
      <c r="AU138" s="150" t="s">
        <v>71</v>
      </c>
      <c r="AY138" s="149" t="s">
        <v>126</v>
      </c>
      <c r="BK138" s="151">
        <f>SUM(BK139:BK142)</f>
        <v>0</v>
      </c>
    </row>
    <row r="139" spans="2:65" s="1" customFormat="1" ht="22.5" customHeight="1">
      <c r="B139" s="29"/>
      <c r="C139" s="152" t="s">
        <v>267</v>
      </c>
      <c r="D139" s="152" t="s">
        <v>127</v>
      </c>
      <c r="E139" s="153" t="s">
        <v>602</v>
      </c>
      <c r="F139" s="154" t="s">
        <v>603</v>
      </c>
      <c r="G139" s="155" t="s">
        <v>225</v>
      </c>
      <c r="H139" s="156">
        <v>30</v>
      </c>
      <c r="I139" s="157"/>
      <c r="J139" s="157">
        <f>ROUND(I139*H139,2)</f>
        <v>0</v>
      </c>
      <c r="K139" s="154" t="s">
        <v>539</v>
      </c>
      <c r="L139" s="33"/>
      <c r="M139" s="55" t="s">
        <v>1</v>
      </c>
      <c r="N139" s="158" t="s">
        <v>35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5" t="s">
        <v>284</v>
      </c>
      <c r="AT139" s="15" t="s">
        <v>127</v>
      </c>
      <c r="AU139" s="15" t="s">
        <v>73</v>
      </c>
      <c r="AY139" s="15" t="s">
        <v>126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71</v>
      </c>
      <c r="BK139" s="161">
        <f>ROUND(I139*H139,2)</f>
        <v>0</v>
      </c>
      <c r="BL139" s="15" t="s">
        <v>284</v>
      </c>
      <c r="BM139" s="15" t="s">
        <v>281</v>
      </c>
    </row>
    <row r="140" spans="2:65" s="1" customFormat="1" ht="16.5" customHeight="1">
      <c r="B140" s="29"/>
      <c r="C140" s="183" t="s">
        <v>270</v>
      </c>
      <c r="D140" s="183" t="s">
        <v>199</v>
      </c>
      <c r="E140" s="184" t="s">
        <v>604</v>
      </c>
      <c r="F140" s="185" t="s">
        <v>605</v>
      </c>
      <c r="G140" s="186" t="s">
        <v>225</v>
      </c>
      <c r="H140" s="187">
        <v>30</v>
      </c>
      <c r="I140" s="188"/>
      <c r="J140" s="188">
        <f>ROUND(I140*H140,2)</f>
        <v>0</v>
      </c>
      <c r="K140" s="185" t="s">
        <v>539</v>
      </c>
      <c r="L140" s="189"/>
      <c r="M140" s="190" t="s">
        <v>1</v>
      </c>
      <c r="N140" s="191" t="s">
        <v>35</v>
      </c>
      <c r="O140" s="159">
        <v>0</v>
      </c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R140" s="15" t="s">
        <v>441</v>
      </c>
      <c r="AT140" s="15" t="s">
        <v>199</v>
      </c>
      <c r="AU140" s="15" t="s">
        <v>73</v>
      </c>
      <c r="AY140" s="15" t="s">
        <v>126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5" t="s">
        <v>71</v>
      </c>
      <c r="BK140" s="161">
        <f>ROUND(I140*H140,2)</f>
        <v>0</v>
      </c>
      <c r="BL140" s="15" t="s">
        <v>284</v>
      </c>
      <c r="BM140" s="15" t="s">
        <v>284</v>
      </c>
    </row>
    <row r="141" spans="2:65" s="1" customFormat="1" ht="16.5" customHeight="1">
      <c r="B141" s="29"/>
      <c r="C141" s="152" t="s">
        <v>273</v>
      </c>
      <c r="D141" s="152" t="s">
        <v>127</v>
      </c>
      <c r="E141" s="153" t="s">
        <v>606</v>
      </c>
      <c r="F141" s="154" t="s">
        <v>607</v>
      </c>
      <c r="G141" s="155" t="s">
        <v>130</v>
      </c>
      <c r="H141" s="156">
        <v>1</v>
      </c>
      <c r="I141" s="157"/>
      <c r="J141" s="157">
        <f>ROUND(I141*H141,2)</f>
        <v>0</v>
      </c>
      <c r="K141" s="154" t="s">
        <v>131</v>
      </c>
      <c r="L141" s="33"/>
      <c r="M141" s="55" t="s">
        <v>1</v>
      </c>
      <c r="N141" s="158" t="s">
        <v>35</v>
      </c>
      <c r="O141" s="159">
        <v>0</v>
      </c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5" t="s">
        <v>284</v>
      </c>
      <c r="AT141" s="15" t="s">
        <v>127</v>
      </c>
      <c r="AU141" s="15" t="s">
        <v>73</v>
      </c>
      <c r="AY141" s="15" t="s">
        <v>126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5" t="s">
        <v>71</v>
      </c>
      <c r="BK141" s="161">
        <f>ROUND(I141*H141,2)</f>
        <v>0</v>
      </c>
      <c r="BL141" s="15" t="s">
        <v>284</v>
      </c>
      <c r="BM141" s="15" t="s">
        <v>288</v>
      </c>
    </row>
    <row r="142" spans="2:65" s="1" customFormat="1" ht="16.5" customHeight="1">
      <c r="B142" s="29"/>
      <c r="C142" s="183" t="s">
        <v>215</v>
      </c>
      <c r="D142" s="183" t="s">
        <v>199</v>
      </c>
      <c r="E142" s="184" t="s">
        <v>608</v>
      </c>
      <c r="F142" s="185" t="s">
        <v>609</v>
      </c>
      <c r="G142" s="186" t="s">
        <v>130</v>
      </c>
      <c r="H142" s="187">
        <v>1</v>
      </c>
      <c r="I142" s="188"/>
      <c r="J142" s="188">
        <f>ROUND(I142*H142,2)</f>
        <v>0</v>
      </c>
      <c r="K142" s="185" t="s">
        <v>131</v>
      </c>
      <c r="L142" s="189"/>
      <c r="M142" s="190" t="s">
        <v>1</v>
      </c>
      <c r="N142" s="191" t="s">
        <v>35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AR142" s="15" t="s">
        <v>441</v>
      </c>
      <c r="AT142" s="15" t="s">
        <v>199</v>
      </c>
      <c r="AU142" s="15" t="s">
        <v>73</v>
      </c>
      <c r="AY142" s="15" t="s">
        <v>126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5" t="s">
        <v>71</v>
      </c>
      <c r="BK142" s="161">
        <f>ROUND(I142*H142,2)</f>
        <v>0</v>
      </c>
      <c r="BL142" s="15" t="s">
        <v>284</v>
      </c>
      <c r="BM142" s="15" t="s">
        <v>291</v>
      </c>
    </row>
    <row r="143" spans="2:63" s="10" customFormat="1" ht="25.95" customHeight="1">
      <c r="B143" s="139"/>
      <c r="C143" s="140"/>
      <c r="D143" s="141" t="s">
        <v>63</v>
      </c>
      <c r="E143" s="142" t="s">
        <v>610</v>
      </c>
      <c r="F143" s="142" t="s">
        <v>611</v>
      </c>
      <c r="G143" s="140"/>
      <c r="H143" s="140"/>
      <c r="I143" s="140"/>
      <c r="J143" s="143">
        <f>BK143</f>
        <v>0</v>
      </c>
      <c r="K143" s="140"/>
      <c r="L143" s="144"/>
      <c r="M143" s="145"/>
      <c r="N143" s="146"/>
      <c r="O143" s="146"/>
      <c r="P143" s="147">
        <f>SUM(P144:P148)</f>
        <v>0</v>
      </c>
      <c r="Q143" s="146"/>
      <c r="R143" s="147">
        <f>SUM(R144:R148)</f>
        <v>0</v>
      </c>
      <c r="S143" s="146"/>
      <c r="T143" s="148">
        <f>SUM(T144:T148)</f>
        <v>0</v>
      </c>
      <c r="AR143" s="149" t="s">
        <v>132</v>
      </c>
      <c r="AT143" s="150" t="s">
        <v>63</v>
      </c>
      <c r="AU143" s="150" t="s">
        <v>64</v>
      </c>
      <c r="AY143" s="149" t="s">
        <v>126</v>
      </c>
      <c r="BK143" s="151">
        <f>SUM(BK144:BK148)</f>
        <v>0</v>
      </c>
    </row>
    <row r="144" spans="2:65" s="1" customFormat="1" ht="16.5" customHeight="1">
      <c r="B144" s="29"/>
      <c r="C144" s="152" t="s">
        <v>278</v>
      </c>
      <c r="D144" s="152" t="s">
        <v>127</v>
      </c>
      <c r="E144" s="153" t="s">
        <v>612</v>
      </c>
      <c r="F144" s="154" t="s">
        <v>613</v>
      </c>
      <c r="G144" s="155" t="s">
        <v>571</v>
      </c>
      <c r="H144" s="156">
        <v>15</v>
      </c>
      <c r="I144" s="157"/>
      <c r="J144" s="157">
        <f>ROUND(I144*H144,2)</f>
        <v>0</v>
      </c>
      <c r="K144" s="154" t="s">
        <v>1</v>
      </c>
      <c r="L144" s="33"/>
      <c r="M144" s="55" t="s">
        <v>1</v>
      </c>
      <c r="N144" s="158" t="s">
        <v>35</v>
      </c>
      <c r="O144" s="159">
        <v>0</v>
      </c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AR144" s="15" t="s">
        <v>614</v>
      </c>
      <c r="AT144" s="15" t="s">
        <v>127</v>
      </c>
      <c r="AU144" s="15" t="s">
        <v>71</v>
      </c>
      <c r="AY144" s="15" t="s">
        <v>126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5" t="s">
        <v>71</v>
      </c>
      <c r="BK144" s="161">
        <f>ROUND(I144*H144,2)</f>
        <v>0</v>
      </c>
      <c r="BL144" s="15" t="s">
        <v>614</v>
      </c>
      <c r="BM144" s="15" t="s">
        <v>295</v>
      </c>
    </row>
    <row r="145" spans="2:47" s="1" customFormat="1" ht="48">
      <c r="B145" s="29"/>
      <c r="C145" s="30"/>
      <c r="D145" s="164" t="s">
        <v>259</v>
      </c>
      <c r="E145" s="30"/>
      <c r="F145" s="194" t="s">
        <v>654</v>
      </c>
      <c r="G145" s="30"/>
      <c r="H145" s="30"/>
      <c r="I145" s="30"/>
      <c r="J145" s="30"/>
      <c r="K145" s="30"/>
      <c r="L145" s="33"/>
      <c r="M145" s="195"/>
      <c r="N145" s="56"/>
      <c r="O145" s="56"/>
      <c r="P145" s="56"/>
      <c r="Q145" s="56"/>
      <c r="R145" s="56"/>
      <c r="S145" s="56"/>
      <c r="T145" s="57"/>
      <c r="AT145" s="15" t="s">
        <v>259</v>
      </c>
      <c r="AU145" s="15" t="s">
        <v>71</v>
      </c>
    </row>
    <row r="146" spans="2:65" s="1" customFormat="1" ht="16.5" customHeight="1">
      <c r="B146" s="29"/>
      <c r="C146" s="152" t="s">
        <v>233</v>
      </c>
      <c r="D146" s="152" t="s">
        <v>127</v>
      </c>
      <c r="E146" s="153" t="s">
        <v>616</v>
      </c>
      <c r="F146" s="154" t="s">
        <v>617</v>
      </c>
      <c r="G146" s="155" t="s">
        <v>571</v>
      </c>
      <c r="H146" s="156">
        <v>5</v>
      </c>
      <c r="I146" s="157"/>
      <c r="J146" s="157">
        <f>ROUND(I146*H146,2)</f>
        <v>0</v>
      </c>
      <c r="K146" s="154" t="s">
        <v>1</v>
      </c>
      <c r="L146" s="33"/>
      <c r="M146" s="55" t="s">
        <v>1</v>
      </c>
      <c r="N146" s="158" t="s">
        <v>35</v>
      </c>
      <c r="O146" s="159">
        <v>0</v>
      </c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5" t="s">
        <v>614</v>
      </c>
      <c r="AT146" s="15" t="s">
        <v>127</v>
      </c>
      <c r="AU146" s="15" t="s">
        <v>71</v>
      </c>
      <c r="AY146" s="15" t="s">
        <v>126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5" t="s">
        <v>71</v>
      </c>
      <c r="BK146" s="161">
        <f>ROUND(I146*H146,2)</f>
        <v>0</v>
      </c>
      <c r="BL146" s="15" t="s">
        <v>614</v>
      </c>
      <c r="BM146" s="15" t="s">
        <v>298</v>
      </c>
    </row>
    <row r="147" spans="2:47" s="1" customFormat="1" ht="19.2">
      <c r="B147" s="29"/>
      <c r="C147" s="30"/>
      <c r="D147" s="164" t="s">
        <v>259</v>
      </c>
      <c r="E147" s="30"/>
      <c r="F147" s="194" t="s">
        <v>655</v>
      </c>
      <c r="G147" s="30"/>
      <c r="H147" s="30"/>
      <c r="I147" s="30"/>
      <c r="J147" s="30"/>
      <c r="K147" s="30"/>
      <c r="L147" s="33"/>
      <c r="M147" s="195"/>
      <c r="N147" s="56"/>
      <c r="O147" s="56"/>
      <c r="P147" s="56"/>
      <c r="Q147" s="56"/>
      <c r="R147" s="56"/>
      <c r="S147" s="56"/>
      <c r="T147" s="57"/>
      <c r="AT147" s="15" t="s">
        <v>259</v>
      </c>
      <c r="AU147" s="15" t="s">
        <v>71</v>
      </c>
    </row>
    <row r="148" spans="2:65" s="1" customFormat="1" ht="16.5" customHeight="1">
      <c r="B148" s="29"/>
      <c r="C148" s="183" t="s">
        <v>285</v>
      </c>
      <c r="D148" s="183" t="s">
        <v>199</v>
      </c>
      <c r="E148" s="184" t="s">
        <v>619</v>
      </c>
      <c r="F148" s="185" t="s">
        <v>620</v>
      </c>
      <c r="G148" s="186" t="s">
        <v>500</v>
      </c>
      <c r="H148" s="187">
        <v>1</v>
      </c>
      <c r="I148" s="188"/>
      <c r="J148" s="188">
        <f>ROUND(I148*H148,2)</f>
        <v>0</v>
      </c>
      <c r="K148" s="185" t="s">
        <v>1</v>
      </c>
      <c r="L148" s="189"/>
      <c r="M148" s="190" t="s">
        <v>1</v>
      </c>
      <c r="N148" s="191" t="s">
        <v>35</v>
      </c>
      <c r="O148" s="159">
        <v>0</v>
      </c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AR148" s="15" t="s">
        <v>614</v>
      </c>
      <c r="AT148" s="15" t="s">
        <v>199</v>
      </c>
      <c r="AU148" s="15" t="s">
        <v>71</v>
      </c>
      <c r="AY148" s="15" t="s">
        <v>126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5" t="s">
        <v>71</v>
      </c>
      <c r="BK148" s="161">
        <f>ROUND(I148*H148,2)</f>
        <v>0</v>
      </c>
      <c r="BL148" s="15" t="s">
        <v>614</v>
      </c>
      <c r="BM148" s="15" t="s">
        <v>302</v>
      </c>
    </row>
    <row r="149" spans="2:63" s="10" customFormat="1" ht="25.95" customHeight="1">
      <c r="B149" s="139"/>
      <c r="C149" s="140"/>
      <c r="D149" s="141" t="s">
        <v>63</v>
      </c>
      <c r="E149" s="142" t="s">
        <v>621</v>
      </c>
      <c r="F149" s="142" t="s">
        <v>622</v>
      </c>
      <c r="G149" s="140"/>
      <c r="H149" s="140"/>
      <c r="I149" s="140"/>
      <c r="J149" s="143">
        <f>BK149</f>
        <v>0</v>
      </c>
      <c r="K149" s="140"/>
      <c r="L149" s="144"/>
      <c r="M149" s="145"/>
      <c r="N149" s="146"/>
      <c r="O149" s="146"/>
      <c r="P149" s="147">
        <f>P150</f>
        <v>0</v>
      </c>
      <c r="Q149" s="146"/>
      <c r="R149" s="147">
        <f>R150</f>
        <v>0</v>
      </c>
      <c r="S149" s="146"/>
      <c r="T149" s="148">
        <f>T150</f>
        <v>0</v>
      </c>
      <c r="AR149" s="149" t="s">
        <v>150</v>
      </c>
      <c r="AT149" s="150" t="s">
        <v>63</v>
      </c>
      <c r="AU149" s="150" t="s">
        <v>64</v>
      </c>
      <c r="AY149" s="149" t="s">
        <v>126</v>
      </c>
      <c r="BK149" s="151">
        <f>BK150</f>
        <v>0</v>
      </c>
    </row>
    <row r="150" spans="2:63" s="10" customFormat="1" ht="22.95" customHeight="1">
      <c r="B150" s="139"/>
      <c r="C150" s="140"/>
      <c r="D150" s="141" t="s">
        <v>63</v>
      </c>
      <c r="E150" s="192" t="s">
        <v>496</v>
      </c>
      <c r="F150" s="192" t="s">
        <v>497</v>
      </c>
      <c r="G150" s="140"/>
      <c r="H150" s="140"/>
      <c r="I150" s="140"/>
      <c r="J150" s="193">
        <f>BK150</f>
        <v>0</v>
      </c>
      <c r="K150" s="140"/>
      <c r="L150" s="144"/>
      <c r="M150" s="145"/>
      <c r="N150" s="146"/>
      <c r="O150" s="146"/>
      <c r="P150" s="147">
        <f>SUM(P151:P152)</f>
        <v>0</v>
      </c>
      <c r="Q150" s="146"/>
      <c r="R150" s="147">
        <f>SUM(R151:R152)</f>
        <v>0</v>
      </c>
      <c r="S150" s="146"/>
      <c r="T150" s="148">
        <f>SUM(T151:T152)</f>
        <v>0</v>
      </c>
      <c r="AR150" s="149" t="s">
        <v>150</v>
      </c>
      <c r="AT150" s="150" t="s">
        <v>63</v>
      </c>
      <c r="AU150" s="150" t="s">
        <v>71</v>
      </c>
      <c r="AY150" s="149" t="s">
        <v>126</v>
      </c>
      <c r="BK150" s="151">
        <f>SUM(BK151:BK152)</f>
        <v>0</v>
      </c>
    </row>
    <row r="151" spans="2:65" s="1" customFormat="1" ht="16.5" customHeight="1">
      <c r="B151" s="29"/>
      <c r="C151" s="152" t="s">
        <v>238</v>
      </c>
      <c r="D151" s="152" t="s">
        <v>127</v>
      </c>
      <c r="E151" s="153" t="s">
        <v>623</v>
      </c>
      <c r="F151" s="154" t="s">
        <v>624</v>
      </c>
      <c r="G151" s="155" t="s">
        <v>571</v>
      </c>
      <c r="H151" s="156">
        <v>72</v>
      </c>
      <c r="I151" s="157"/>
      <c r="J151" s="157">
        <f>ROUND(I151*H151,2)</f>
        <v>0</v>
      </c>
      <c r="K151" s="154" t="s">
        <v>131</v>
      </c>
      <c r="L151" s="33"/>
      <c r="M151" s="55" t="s">
        <v>1</v>
      </c>
      <c r="N151" s="158" t="s">
        <v>35</v>
      </c>
      <c r="O151" s="159">
        <v>0</v>
      </c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5" t="s">
        <v>132</v>
      </c>
      <c r="AT151" s="15" t="s">
        <v>127</v>
      </c>
      <c r="AU151" s="15" t="s">
        <v>73</v>
      </c>
      <c r="AY151" s="15" t="s">
        <v>126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5" t="s">
        <v>71</v>
      </c>
      <c r="BK151" s="161">
        <f>ROUND(I151*H151,2)</f>
        <v>0</v>
      </c>
      <c r="BL151" s="15" t="s">
        <v>132</v>
      </c>
      <c r="BM151" s="15" t="s">
        <v>305</v>
      </c>
    </row>
    <row r="152" spans="2:47" s="1" customFormat="1" ht="19.2">
      <c r="B152" s="29"/>
      <c r="C152" s="30"/>
      <c r="D152" s="164" t="s">
        <v>259</v>
      </c>
      <c r="E152" s="30"/>
      <c r="F152" s="194" t="s">
        <v>625</v>
      </c>
      <c r="G152" s="30"/>
      <c r="H152" s="30"/>
      <c r="I152" s="30"/>
      <c r="J152" s="30"/>
      <c r="K152" s="30"/>
      <c r="L152" s="33"/>
      <c r="M152" s="209"/>
      <c r="N152" s="210"/>
      <c r="O152" s="210"/>
      <c r="P152" s="210"/>
      <c r="Q152" s="210"/>
      <c r="R152" s="210"/>
      <c r="S152" s="210"/>
      <c r="T152" s="211"/>
      <c r="AT152" s="15" t="s">
        <v>259</v>
      </c>
      <c r="AU152" s="15" t="s">
        <v>73</v>
      </c>
    </row>
    <row r="153" spans="2:12" s="1" customFormat="1" ht="6.9" customHeight="1">
      <c r="B153" s="41"/>
      <c r="C153" s="42"/>
      <c r="D153" s="42"/>
      <c r="E153" s="42"/>
      <c r="F153" s="42"/>
      <c r="G153" s="42"/>
      <c r="H153" s="42"/>
      <c r="I153" s="42"/>
      <c r="J153" s="42"/>
      <c r="K153" s="42"/>
      <c r="L153" s="33"/>
    </row>
  </sheetData>
  <sheetProtection formatColumns="0" formatRows="0" autoFilter="0"/>
  <autoFilter ref="C92:K152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horizontalDpi="600" verticalDpi="600" orientation="landscape" paperSize="9" scale="84" r:id="rId2"/>
  <headerFooter>
    <oddFooter>&amp;CStrana &amp;P z &amp;N</oddFooter>
  </headerFooter>
  <rowBreaks count="1" manualBreakCount="1">
    <brk id="120" min="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Vlk</dc:creator>
  <cp:keywords/>
  <dc:description/>
  <cp:lastModifiedBy>JZ</cp:lastModifiedBy>
  <cp:lastPrinted>2019-02-28T16:28:09Z</cp:lastPrinted>
  <dcterms:created xsi:type="dcterms:W3CDTF">2019-02-28T08:21:12Z</dcterms:created>
  <dcterms:modified xsi:type="dcterms:W3CDTF">2019-05-06T04:01:55Z</dcterms:modified>
  <cp:category/>
  <cp:version/>
  <cp:contentType/>
  <cp:contentStatus/>
</cp:coreProperties>
</file>