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Rekapitulace stavby" sheetId="1" r:id="rId1"/>
    <sheet name="P042019 - PD Lávka přes Labe" sheetId="2" r:id="rId2"/>
  </sheets>
  <definedNames>
    <definedName name="_xlnm._FilterDatabase" localSheetId="1" hidden="1">'P042019 - PD Lávka přes Labe'!$C$114:$K$127</definedName>
    <definedName name="_xlnm.Print_Titles" localSheetId="1">'P042019 - PD Lávka přes Labe'!$114:$114</definedName>
    <definedName name="_xlnm.Print_Titles" localSheetId="0">'Rekapitulace stavby'!$92:$92</definedName>
    <definedName name="_xlnm.Print_Area" localSheetId="1">'P042019 - PD Lávka přes Labe'!$C$4:$J$76,'P042019 - PD Lávka přes Labe'!$C$82:$J$98,'P042019 - PD Lávka přes Labe'!$C$104:$K$127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27" i="2"/>
  <c r="BH127" i="2"/>
  <c r="BG127" i="2"/>
  <c r="BF127" i="2"/>
  <c r="T127" i="2"/>
  <c r="R127" i="2"/>
  <c r="P127" i="2"/>
  <c r="BK127" i="2"/>
  <c r="J127" i="2"/>
  <c r="BE127" i="2"/>
  <c r="BI126" i="2"/>
  <c r="BH126" i="2"/>
  <c r="BG126" i="2"/>
  <c r="BF126" i="2"/>
  <c r="T126" i="2"/>
  <c r="R126" i="2"/>
  <c r="P126" i="2"/>
  <c r="P121" i="2" s="1"/>
  <c r="BK126" i="2"/>
  <c r="J126" i="2"/>
  <c r="BE126" i="2"/>
  <c r="BI125" i="2"/>
  <c r="BH125" i="2"/>
  <c r="BG125" i="2"/>
  <c r="BF125" i="2"/>
  <c r="T125" i="2"/>
  <c r="R125" i="2"/>
  <c r="P125" i="2"/>
  <c r="BK125" i="2"/>
  <c r="J125" i="2"/>
  <c r="BE125" i="2"/>
  <c r="BI124" i="2"/>
  <c r="BH124" i="2"/>
  <c r="BG124" i="2"/>
  <c r="BF124" i="2"/>
  <c r="T124" i="2"/>
  <c r="R124" i="2"/>
  <c r="P124" i="2"/>
  <c r="BK124" i="2"/>
  <c r="J124" i="2"/>
  <c r="BE124" i="2"/>
  <c r="BI123" i="2"/>
  <c r="BH123" i="2"/>
  <c r="BG123" i="2"/>
  <c r="BF123" i="2"/>
  <c r="T123" i="2"/>
  <c r="R123" i="2"/>
  <c r="P123" i="2"/>
  <c r="BK123" i="2"/>
  <c r="BK121" i="2" s="1"/>
  <c r="J121" i="2" s="1"/>
  <c r="J97" i="2" s="1"/>
  <c r="J123" i="2"/>
  <c r="BE123" i="2"/>
  <c r="BI122" i="2"/>
  <c r="BH122" i="2"/>
  <c r="BG122" i="2"/>
  <c r="BF122" i="2"/>
  <c r="T122" i="2"/>
  <c r="T121" i="2"/>
  <c r="R122" i="2"/>
  <c r="R121" i="2"/>
  <c r="P122" i="2"/>
  <c r="BK122" i="2"/>
  <c r="J122" i="2"/>
  <c r="BE122" i="2" s="1"/>
  <c r="J31" i="2" s="1"/>
  <c r="AV95" i="1" s="1"/>
  <c r="AT95" i="1" s="1"/>
  <c r="BI120" i="2"/>
  <c r="BH120" i="2"/>
  <c r="BG120" i="2"/>
  <c r="BF120" i="2"/>
  <c r="T120" i="2"/>
  <c r="R120" i="2"/>
  <c r="P120" i="2"/>
  <c r="BK120" i="2"/>
  <c r="J120" i="2"/>
  <c r="BE120" i="2"/>
  <c r="BI119" i="2"/>
  <c r="BH119" i="2"/>
  <c r="BG119" i="2"/>
  <c r="BF119" i="2"/>
  <c r="T119" i="2"/>
  <c r="R119" i="2"/>
  <c r="P119" i="2"/>
  <c r="BK119" i="2"/>
  <c r="J119" i="2"/>
  <c r="BE119" i="2"/>
  <c r="BI118" i="2"/>
  <c r="F35" i="2" s="1"/>
  <c r="BD95" i="1" s="1"/>
  <c r="BD94" i="1" s="1"/>
  <c r="W33" i="1" s="1"/>
  <c r="BH118" i="2"/>
  <c r="F34" i="2" s="1"/>
  <c r="BC95" i="1" s="1"/>
  <c r="BC94" i="1" s="1"/>
  <c r="BG118" i="2"/>
  <c r="F33" i="2"/>
  <c r="BB95" i="1" s="1"/>
  <c r="BB94" i="1" s="1"/>
  <c r="BF118" i="2"/>
  <c r="F32" i="2" s="1"/>
  <c r="BA95" i="1" s="1"/>
  <c r="BA94" i="1" s="1"/>
  <c r="J32" i="2"/>
  <c r="AW95" i="1"/>
  <c r="T118" i="2"/>
  <c r="T117" i="2"/>
  <c r="T116" i="2" s="1"/>
  <c r="T115" i="2" s="1"/>
  <c r="R118" i="2"/>
  <c r="R117" i="2"/>
  <c r="R116" i="2" s="1"/>
  <c r="R115" i="2" s="1"/>
  <c r="P118" i="2"/>
  <c r="P117" i="2"/>
  <c r="P116" i="2" s="1"/>
  <c r="P115" i="2" s="1"/>
  <c r="AU95" i="1" s="1"/>
  <c r="AU94" i="1" s="1"/>
  <c r="BK118" i="2"/>
  <c r="BK117" i="2" s="1"/>
  <c r="J118" i="2"/>
  <c r="BE118" i="2"/>
  <c r="F109" i="2"/>
  <c r="E107" i="2"/>
  <c r="F87" i="2"/>
  <c r="E85" i="2"/>
  <c r="J22" i="2"/>
  <c r="E22" i="2"/>
  <c r="J112" i="2" s="1"/>
  <c r="J21" i="2"/>
  <c r="J19" i="2"/>
  <c r="E19" i="2"/>
  <c r="J111" i="2"/>
  <c r="J89" i="2"/>
  <c r="J18" i="2"/>
  <c r="J16" i="2"/>
  <c r="E16" i="2"/>
  <c r="F112" i="2"/>
  <c r="F90" i="2"/>
  <c r="J15" i="2"/>
  <c r="J13" i="2"/>
  <c r="E13" i="2"/>
  <c r="F89" i="2" s="1"/>
  <c r="F111" i="2"/>
  <c r="J12" i="2"/>
  <c r="J10" i="2"/>
  <c r="J87" i="2" s="1"/>
  <c r="J109" i="2"/>
  <c r="AS94" i="1"/>
  <c r="L90" i="1"/>
  <c r="AM90" i="1"/>
  <c r="AM89" i="1"/>
  <c r="L89" i="1"/>
  <c r="AM87" i="1"/>
  <c r="L87" i="1"/>
  <c r="L85" i="1"/>
  <c r="L84" i="1"/>
  <c r="AY94" i="1" l="1"/>
  <c r="W32" i="1"/>
  <c r="F31" i="2"/>
  <c r="AZ95" i="1" s="1"/>
  <c r="AZ94" i="1" s="1"/>
  <c r="W30" i="1"/>
  <c r="AW94" i="1"/>
  <c r="AK30" i="1" s="1"/>
  <c r="AX94" i="1"/>
  <c r="W31" i="1"/>
  <c r="BK116" i="2"/>
  <c r="J117" i="2"/>
  <c r="J96" i="2" s="1"/>
  <c r="J90" i="2"/>
  <c r="W29" i="1" l="1"/>
  <c r="AV94" i="1"/>
  <c r="BK115" i="2"/>
  <c r="J115" i="2" s="1"/>
  <c r="J116" i="2"/>
  <c r="J95" i="2" s="1"/>
  <c r="J94" i="2" l="1"/>
  <c r="J28" i="2"/>
  <c r="AK29" i="1"/>
  <c r="AT94" i="1"/>
  <c r="J37" i="2" l="1"/>
  <c r="AG95" i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<sst xmlns="http://schemas.openxmlformats.org/spreadsheetml/2006/main" count="383" uniqueCount="148">
  <si>
    <t>Export Komplet</t>
  </si>
  <si>
    <t/>
  </si>
  <si>
    <t>2.0</t>
  </si>
  <si>
    <t>ZAMOK</t>
  </si>
  <si>
    <t>False</t>
  </si>
  <si>
    <t>{1ff01912-967c-4423-a222-40cec8905894}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</si>
  <si>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</si>
  <si>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</si>
  <si>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</si>
  <si>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</si>
  <si>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</si>
  <si>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</si>
  <si>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</si>
  <si>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</si>
  <si>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P042019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</si>
  <si>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</si>
  <si>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</si>
  <si>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PD Lávka přes Labe</t>
  </si>
  <si>
    <t>KSO:</t>
  </si>
  <si>
    <t>CC-CZ:</t>
  </si>
  <si>
    <t>Místo:</t>
  </si>
  <si>
    <t xml:space="preserve"> </t>
  </si>
  <si>
    <t>Datum:</t>
  </si>
  <si>
    <t>19. 8. 2019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</si>
  <si>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</si>
  <si>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</si>
  <si>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</si>
  <si>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</si>
  <si>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</si>
  <si>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</si>
  <si>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</si>
  <si>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</si>
  <si>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</si>
  <si>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</si>
  <si>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</si>
  <si>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</si>
  <si>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</si>
  <si>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</si>
  <si>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</si>
  <si>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</si>
  <si>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</si>
  <si>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</si>
  <si>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</si>
  <si>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</si>
  <si>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</si>
  <si>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</si>
  <si>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</si>
  <si>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</si>
  <si>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</si>
  <si>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</si>
  <si>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</si>
  <si>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</si>
  <si>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</si>
  <si>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</si>
  <si>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</si>
  <si>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</si>
  <si>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</si>
  <si>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</si>
  <si>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</si>
  <si>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</si>
  <si>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</si>
  <si>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</si>
  <si>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</si>
  <si>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</si>
  <si>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</si>
  <si>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</si>
  <si>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</si>
  <si>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</si>
  <si>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</si>
  <si>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</si>
  <si>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</si>
  <si>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</si>
  <si>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</si>
  <si>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</si>
  <si>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</si>
  <si>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</si>
  <si>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</si>
  <si>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</si>
  <si>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</si>
  <si>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</si>
  <si>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</si>
  <si>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</si>
  <si>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</si>
  <si>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</si>
  <si>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</si>
  <si>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</si>
  <si>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</si>
  <si>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</si>
  <si>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</si>
  <si>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</si>
  <si>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</si>
  <si>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</si>
  <si>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</si>
  <si>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</si>
  <si>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</si>
  <si>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</si>
  <si>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</si>
  <si>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</si>
  <si>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</si>
  <si>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</si>
  <si>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</si>
  <si>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</si>
  <si>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</si>
  <si>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</si>
  <si>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</si>
  <si>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</si>
  <si>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</si>
  <si>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</si>
  <si>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</si>
  <si>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</si>
  <si>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013224000</t>
  </si>
  <si>
    <t>Dokumentace pro stavební povolení</t>
  </si>
  <si>
    <t>Kč</t>
  </si>
  <si>
    <t>1024</t>
  </si>
  <si>
    <t>-1756910728</t>
  </si>
  <si>
    <t>013244000</t>
  </si>
  <si>
    <t>Dokumentace pro provádění stavby</t>
  </si>
  <si>
    <t>2139307157</t>
  </si>
  <si>
    <t>3</t>
  </si>
  <si>
    <t>013324000</t>
  </si>
  <si>
    <t>Rozpočet pro výběr zhotovitele</t>
  </si>
  <si>
    <t>-1687083797</t>
  </si>
  <si>
    <t>VRN4</t>
  </si>
  <si>
    <t>Inženýrská činnost</t>
  </si>
  <si>
    <t>4</t>
  </si>
  <si>
    <t>041103000</t>
  </si>
  <si>
    <t>Autorský dozor projektanta</t>
  </si>
  <si>
    <t>60517886</t>
  </si>
  <si>
    <t>8</t>
  </si>
  <si>
    <t>042903000</t>
  </si>
  <si>
    <t>Ornitologický průzkum</t>
  </si>
  <si>
    <t>2102501336</t>
  </si>
  <si>
    <t>7</t>
  </si>
  <si>
    <t>043203000.1</t>
  </si>
  <si>
    <t>Výpočet intenzity osvětlení lávky dle požadavků CHKO České středohoří</t>
  </si>
  <si>
    <t>914247616</t>
  </si>
  <si>
    <t>9</t>
  </si>
  <si>
    <t>043203000.2</t>
  </si>
  <si>
    <t>Osvětlení lávky dle požadavků Státní plavební správy</t>
  </si>
  <si>
    <t>-606451031</t>
  </si>
  <si>
    <t>10</t>
  </si>
  <si>
    <t>043203000.3</t>
  </si>
  <si>
    <t>Opatření při výstavbě pro případ výskytu povodně či zámraze</t>
  </si>
  <si>
    <t>900706105</t>
  </si>
  <si>
    <t>6</t>
  </si>
  <si>
    <t>049002000</t>
  </si>
  <si>
    <t>Ostatní inženýrská činnost - IČ pro stavební povolení</t>
  </si>
  <si>
    <t>-638631243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</si>
</sst>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8" t="s">
        <v>14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19"/>
      <c r="AQ5" s="19"/>
      <c r="AR5" s="17"/>
      <c r="BE5" s="217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50" t="s">
        <v>17</v>
      </c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19"/>
      <c r="AQ6" s="19"/>
      <c r="AR6" s="17"/>
      <c r="BE6" s="218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8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8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8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18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18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8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28</v>
      </c>
      <c r="AO13" s="19"/>
      <c r="AP13" s="19"/>
      <c r="AQ13" s="19"/>
      <c r="AR13" s="17"/>
      <c r="BE13" s="218"/>
      <c r="BS13" s="14" t="s">
        <v>6</v>
      </c>
    </row>
    <row r="14" spans="1:74" ht="12.75">
      <c r="B14" s="18"/>
      <c r="C14" s="19"/>
      <c r="D14" s="19"/>
      <c r="E14" s="251" t="s">
        <v>28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18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8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18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18"/>
      <c r="BS17" s="14" t="s">
        <v>30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8"/>
      <c r="BS18" s="14" t="s">
        <v>6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8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18"/>
      <c r="BS20" s="14" t="s">
        <v>30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8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8"/>
    </row>
    <row r="23" spans="1:71" s="1" customFormat="1" ht="16.5" customHeight="1">
      <c r="B23" s="18"/>
      <c r="C23" s="19"/>
      <c r="D23" s="19"/>
      <c r="E23" s="253" t="s">
        <v>1</v>
      </c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19"/>
      <c r="AP23" s="19"/>
      <c r="AQ23" s="19"/>
      <c r="AR23" s="17"/>
      <c r="BE23" s="218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8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8"/>
    </row>
    <row r="26" spans="1:71" s="2" customFormat="1" ht="25.9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0">
        <f>ROUND(AG94,2)</f>
        <v>0</v>
      </c>
      <c r="AL26" s="221"/>
      <c r="AM26" s="221"/>
      <c r="AN26" s="221"/>
      <c r="AO26" s="221"/>
      <c r="AP26" s="33"/>
      <c r="AQ26" s="33"/>
      <c r="AR26" s="36"/>
      <c r="BE26" s="218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8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54" t="s">
        <v>34</v>
      </c>
      <c r="M28" s="254"/>
      <c r="N28" s="254"/>
      <c r="O28" s="254"/>
      <c r="P28" s="254"/>
      <c r="Q28" s="33"/>
      <c r="R28" s="33"/>
      <c r="S28" s="33"/>
      <c r="T28" s="33"/>
      <c r="U28" s="33"/>
      <c r="V28" s="33"/>
      <c r="W28" s="254" t="s">
        <v>35</v>
      </c>
      <c r="X28" s="254"/>
      <c r="Y28" s="254"/>
      <c r="Z28" s="254"/>
      <c r="AA28" s="254"/>
      <c r="AB28" s="254"/>
      <c r="AC28" s="254"/>
      <c r="AD28" s="254"/>
      <c r="AE28" s="254"/>
      <c r="AF28" s="33"/>
      <c r="AG28" s="33"/>
      <c r="AH28" s="33"/>
      <c r="AI28" s="33"/>
      <c r="AJ28" s="33"/>
      <c r="AK28" s="254" t="s">
        <v>36</v>
      </c>
      <c r="AL28" s="254"/>
      <c r="AM28" s="254"/>
      <c r="AN28" s="254"/>
      <c r="AO28" s="254"/>
      <c r="AP28" s="33"/>
      <c r="AQ28" s="33"/>
      <c r="AR28" s="36"/>
      <c r="BE28" s="218"/>
    </row>
    <row r="29" spans="1:71" s="3" customFormat="1" ht="14.45" customHeight="1">
      <c r="B29" s="37"/>
      <c r="C29" s="38"/>
      <c r="D29" s="26" t="s">
        <v>37</v>
      </c>
      <c r="E29" s="38"/>
      <c r="F29" s="26" t="s">
        <v>38</v>
      </c>
      <c r="G29" s="38"/>
      <c r="H29" s="38"/>
      <c r="I29" s="38"/>
      <c r="J29" s="38"/>
      <c r="K29" s="38"/>
      <c r="L29" s="255">
        <v>0.21</v>
      </c>
      <c r="M29" s="216"/>
      <c r="N29" s="216"/>
      <c r="O29" s="216"/>
      <c r="P29" s="216"/>
      <c r="Q29" s="38"/>
      <c r="R29" s="38"/>
      <c r="S29" s="38"/>
      <c r="T29" s="38"/>
      <c r="U29" s="38"/>
      <c r="V29" s="38"/>
      <c r="W29" s="215">
        <f>ROUND(AZ94, 2)</f>
        <v>0</v>
      </c>
      <c r="X29" s="216"/>
      <c r="Y29" s="216"/>
      <c r="Z29" s="216"/>
      <c r="AA29" s="216"/>
      <c r="AB29" s="216"/>
      <c r="AC29" s="216"/>
      <c r="AD29" s="216"/>
      <c r="AE29" s="216"/>
      <c r="AF29" s="38"/>
      <c r="AG29" s="38"/>
      <c r="AH29" s="38"/>
      <c r="AI29" s="38"/>
      <c r="AJ29" s="38"/>
      <c r="AK29" s="215">
        <f>ROUND(AV94, 2)</f>
        <v>0</v>
      </c>
      <c r="AL29" s="216"/>
      <c r="AM29" s="216"/>
      <c r="AN29" s="216"/>
      <c r="AO29" s="216"/>
      <c r="AP29" s="38"/>
      <c r="AQ29" s="38"/>
      <c r="AR29" s="39"/>
      <c r="BE29" s="219"/>
    </row>
    <row r="30" spans="1:71" s="3" customFormat="1" ht="14.45" customHeight="1">
      <c r="B30" s="37"/>
      <c r="C30" s="38"/>
      <c r="D30" s="38"/>
      <c r="E30" s="38"/>
      <c r="F30" s="26" t="s">
        <v>39</v>
      </c>
      <c r="G30" s="38"/>
      <c r="H30" s="38"/>
      <c r="I30" s="38"/>
      <c r="J30" s="38"/>
      <c r="K30" s="38"/>
      <c r="L30" s="255">
        <v>0.15</v>
      </c>
      <c r="M30" s="216"/>
      <c r="N30" s="216"/>
      <c r="O30" s="216"/>
      <c r="P30" s="216"/>
      <c r="Q30" s="38"/>
      <c r="R30" s="38"/>
      <c r="S30" s="38"/>
      <c r="T30" s="38"/>
      <c r="U30" s="38"/>
      <c r="V30" s="38"/>
      <c r="W30" s="215">
        <f>ROUND(BA94, 2)</f>
        <v>0</v>
      </c>
      <c r="X30" s="216"/>
      <c r="Y30" s="216"/>
      <c r="Z30" s="216"/>
      <c r="AA30" s="216"/>
      <c r="AB30" s="216"/>
      <c r="AC30" s="216"/>
      <c r="AD30" s="216"/>
      <c r="AE30" s="216"/>
      <c r="AF30" s="38"/>
      <c r="AG30" s="38"/>
      <c r="AH30" s="38"/>
      <c r="AI30" s="38"/>
      <c r="AJ30" s="38"/>
      <c r="AK30" s="215">
        <f>ROUND(AW94, 2)</f>
        <v>0</v>
      </c>
      <c r="AL30" s="216"/>
      <c r="AM30" s="216"/>
      <c r="AN30" s="216"/>
      <c r="AO30" s="216"/>
      <c r="AP30" s="38"/>
      <c r="AQ30" s="38"/>
      <c r="AR30" s="39"/>
      <c r="BE30" s="219"/>
    </row>
    <row r="31" spans="1:71" s="3" customFormat="1" ht="14.45" hidden="1" customHeight="1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255">
        <v>0.21</v>
      </c>
      <c r="M31" s="216"/>
      <c r="N31" s="216"/>
      <c r="O31" s="216"/>
      <c r="P31" s="216"/>
      <c r="Q31" s="38"/>
      <c r="R31" s="38"/>
      <c r="S31" s="38"/>
      <c r="T31" s="38"/>
      <c r="U31" s="38"/>
      <c r="V31" s="38"/>
      <c r="W31" s="215">
        <f>ROUND(BB94, 2)</f>
        <v>0</v>
      </c>
      <c r="X31" s="216"/>
      <c r="Y31" s="216"/>
      <c r="Z31" s="216"/>
      <c r="AA31" s="216"/>
      <c r="AB31" s="216"/>
      <c r="AC31" s="216"/>
      <c r="AD31" s="216"/>
      <c r="AE31" s="216"/>
      <c r="AF31" s="38"/>
      <c r="AG31" s="38"/>
      <c r="AH31" s="38"/>
      <c r="AI31" s="38"/>
      <c r="AJ31" s="38"/>
      <c r="AK31" s="215">
        <v>0</v>
      </c>
      <c r="AL31" s="216"/>
      <c r="AM31" s="216"/>
      <c r="AN31" s="216"/>
      <c r="AO31" s="216"/>
      <c r="AP31" s="38"/>
      <c r="AQ31" s="38"/>
      <c r="AR31" s="39"/>
      <c r="BE31" s="219"/>
    </row>
    <row r="32" spans="1:71" s="3" customFormat="1" ht="14.45" hidden="1" customHeight="1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255">
        <v>0.15</v>
      </c>
      <c r="M32" s="216"/>
      <c r="N32" s="216"/>
      <c r="O32" s="216"/>
      <c r="P32" s="216"/>
      <c r="Q32" s="38"/>
      <c r="R32" s="38"/>
      <c r="S32" s="38"/>
      <c r="T32" s="38"/>
      <c r="U32" s="38"/>
      <c r="V32" s="38"/>
      <c r="W32" s="215">
        <f>ROUND(BC94, 2)</f>
        <v>0</v>
      </c>
      <c r="X32" s="216"/>
      <c r="Y32" s="216"/>
      <c r="Z32" s="216"/>
      <c r="AA32" s="216"/>
      <c r="AB32" s="216"/>
      <c r="AC32" s="216"/>
      <c r="AD32" s="216"/>
      <c r="AE32" s="216"/>
      <c r="AF32" s="38"/>
      <c r="AG32" s="38"/>
      <c r="AH32" s="38"/>
      <c r="AI32" s="38"/>
      <c r="AJ32" s="38"/>
      <c r="AK32" s="215">
        <v>0</v>
      </c>
      <c r="AL32" s="216"/>
      <c r="AM32" s="216"/>
      <c r="AN32" s="216"/>
      <c r="AO32" s="216"/>
      <c r="AP32" s="38"/>
      <c r="AQ32" s="38"/>
      <c r="AR32" s="39"/>
      <c r="BE32" s="219"/>
    </row>
    <row r="33" spans="1:57" s="3" customFormat="1" ht="14.45" hidden="1" customHeight="1">
      <c r="B33" s="37"/>
      <c r="C33" s="38"/>
      <c r="D33" s="38"/>
      <c r="E33" s="38"/>
      <c r="F33" s="26" t="s">
        <v>42</v>
      </c>
      <c r="G33" s="38"/>
      <c r="H33" s="38"/>
      <c r="I33" s="38"/>
      <c r="J33" s="38"/>
      <c r="K33" s="38"/>
      <c r="L33" s="255">
        <v>0</v>
      </c>
      <c r="M33" s="216"/>
      <c r="N33" s="216"/>
      <c r="O33" s="216"/>
      <c r="P33" s="216"/>
      <c r="Q33" s="38"/>
      <c r="R33" s="38"/>
      <c r="S33" s="38"/>
      <c r="T33" s="38"/>
      <c r="U33" s="38"/>
      <c r="V33" s="38"/>
      <c r="W33" s="215">
        <f>ROUND(BD94, 2)</f>
        <v>0</v>
      </c>
      <c r="X33" s="216"/>
      <c r="Y33" s="216"/>
      <c r="Z33" s="216"/>
      <c r="AA33" s="216"/>
      <c r="AB33" s="216"/>
      <c r="AC33" s="216"/>
      <c r="AD33" s="216"/>
      <c r="AE33" s="216"/>
      <c r="AF33" s="38"/>
      <c r="AG33" s="38"/>
      <c r="AH33" s="38"/>
      <c r="AI33" s="38"/>
      <c r="AJ33" s="38"/>
      <c r="AK33" s="215">
        <v>0</v>
      </c>
      <c r="AL33" s="216"/>
      <c r="AM33" s="216"/>
      <c r="AN33" s="216"/>
      <c r="AO33" s="216"/>
      <c r="AP33" s="38"/>
      <c r="AQ33" s="38"/>
      <c r="AR33" s="39"/>
      <c r="BE33" s="219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8"/>
    </row>
    <row r="35" spans="1:57" s="2" customFormat="1" ht="25.9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22" t="s">
        <v>45</v>
      </c>
      <c r="Y35" s="223"/>
      <c r="Z35" s="223"/>
      <c r="AA35" s="223"/>
      <c r="AB35" s="223"/>
      <c r="AC35" s="42"/>
      <c r="AD35" s="42"/>
      <c r="AE35" s="42"/>
      <c r="AF35" s="42"/>
      <c r="AG35" s="42"/>
      <c r="AH35" s="42"/>
      <c r="AI35" s="42"/>
      <c r="AJ35" s="42"/>
      <c r="AK35" s="224">
        <f>SUM(AK26:AK33)</f>
        <v>0</v>
      </c>
      <c r="AL35" s="223"/>
      <c r="AM35" s="223"/>
      <c r="AN35" s="223"/>
      <c r="AO35" s="225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48</v>
      </c>
      <c r="AI60" s="35"/>
      <c r="AJ60" s="35"/>
      <c r="AK60" s="35"/>
      <c r="AL60" s="35"/>
      <c r="AM60" s="49" t="s">
        <v>49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48</v>
      </c>
      <c r="AI75" s="35"/>
      <c r="AJ75" s="35"/>
      <c r="AK75" s="35"/>
      <c r="AL75" s="35"/>
      <c r="AM75" s="49" t="s">
        <v>49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P042019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9" t="str">
        <f>K6</f>
        <v>PD Lávka přes Labe</v>
      </c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1" t="str">
        <f>IF(AN8= "","",AN8)</f>
        <v>19. 8. 2019</v>
      </c>
      <c r="AN87" s="231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27" t="str">
        <f>IF(E17="","",E17)</f>
        <v xml:space="preserve"> </v>
      </c>
      <c r="AN89" s="228"/>
      <c r="AO89" s="228"/>
      <c r="AP89" s="228"/>
      <c r="AQ89" s="33"/>
      <c r="AR89" s="36"/>
      <c r="AS89" s="232" t="s">
        <v>53</v>
      </c>
      <c r="AT89" s="233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27" t="str">
        <f>IF(E20="","",E20)</f>
        <v xml:space="preserve"> </v>
      </c>
      <c r="AN90" s="228"/>
      <c r="AO90" s="228"/>
      <c r="AP90" s="228"/>
      <c r="AQ90" s="33"/>
      <c r="AR90" s="36"/>
      <c r="AS90" s="234"/>
      <c r="AT90" s="235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6"/>
      <c r="AT91" s="237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38" t="s">
        <v>54</v>
      </c>
      <c r="D92" s="239"/>
      <c r="E92" s="239"/>
      <c r="F92" s="239"/>
      <c r="G92" s="239"/>
      <c r="H92" s="70"/>
      <c r="I92" s="240" t="s">
        <v>55</v>
      </c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41" t="s">
        <v>56</v>
      </c>
      <c r="AH92" s="239"/>
      <c r="AI92" s="239"/>
      <c r="AJ92" s="239"/>
      <c r="AK92" s="239"/>
      <c r="AL92" s="239"/>
      <c r="AM92" s="239"/>
      <c r="AN92" s="240" t="s">
        <v>57</v>
      </c>
      <c r="AO92" s="239"/>
      <c r="AP92" s="242"/>
      <c r="AQ92" s="71" t="s">
        <v>58</v>
      </c>
      <c r="AR92" s="36"/>
      <c r="AS92" s="72" t="s">
        <v>59</v>
      </c>
      <c r="AT92" s="73" t="s">
        <v>60</v>
      </c>
      <c r="AU92" s="73" t="s">
        <v>61</v>
      </c>
      <c r="AV92" s="73" t="s">
        <v>62</v>
      </c>
      <c r="AW92" s="73" t="s">
        <v>63</v>
      </c>
      <c r="AX92" s="73" t="s">
        <v>64</v>
      </c>
      <c r="AY92" s="73" t="s">
        <v>65</v>
      </c>
      <c r="AZ92" s="73" t="s">
        <v>66</v>
      </c>
      <c r="BA92" s="73" t="s">
        <v>67</v>
      </c>
      <c r="BB92" s="73" t="s">
        <v>68</v>
      </c>
      <c r="BC92" s="73" t="s">
        <v>69</v>
      </c>
      <c r="BD92" s="74" t="s">
        <v>70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71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6">
        <f>ROUND(AG95,2)</f>
        <v>0</v>
      </c>
      <c r="AH94" s="246"/>
      <c r="AI94" s="246"/>
      <c r="AJ94" s="246"/>
      <c r="AK94" s="246"/>
      <c r="AL94" s="246"/>
      <c r="AM94" s="246"/>
      <c r="AN94" s="247">
        <f>SUM(AG94,AT94)</f>
        <v>0</v>
      </c>
      <c r="AO94" s="247"/>
      <c r="AP94" s="247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72</v>
      </c>
      <c r="BT94" s="88" t="s">
        <v>73</v>
      </c>
      <c r="BV94" s="88" t="s">
        <v>74</v>
      </c>
      <c r="BW94" s="88" t="s">
        <v>5</v>
      </c>
      <c r="BX94" s="88" t="s">
        <v>75</v>
      </c>
      <c r="CL94" s="88" t="s">
        <v>1</v>
      </c>
    </row>
    <row r="95" spans="1:90" s="7" customFormat="1" ht="16.5" customHeight="1">
      <c r="A95" s="89" t="s">
        <v>76</v>
      </c>
      <c r="B95" s="90"/>
      <c r="C95" s="91"/>
      <c r="D95" s="245" t="s">
        <v>14</v>
      </c>
      <c r="E95" s="245"/>
      <c r="F95" s="245"/>
      <c r="G95" s="245"/>
      <c r="H95" s="245"/>
      <c r="I95" s="92"/>
      <c r="J95" s="245" t="s">
        <v>17</v>
      </c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3">
        <f>'P042019 - PD Lávka přes Labe'!J28</f>
        <v>0</v>
      </c>
      <c r="AH95" s="244"/>
      <c r="AI95" s="244"/>
      <c r="AJ95" s="244"/>
      <c r="AK95" s="244"/>
      <c r="AL95" s="244"/>
      <c r="AM95" s="244"/>
      <c r="AN95" s="243">
        <f>SUM(AG95,AT95)</f>
        <v>0</v>
      </c>
      <c r="AO95" s="244"/>
      <c r="AP95" s="244"/>
      <c r="AQ95" s="93" t="s">
        <v>77</v>
      </c>
      <c r="AR95" s="94"/>
      <c r="AS95" s="95">
        <v>0</v>
      </c>
      <c r="AT95" s="96">
        <f>ROUND(SUM(AV95:AW95),2)</f>
        <v>0</v>
      </c>
      <c r="AU95" s="97">
        <f>'P042019 - PD Lávka přes Labe'!P115</f>
        <v>0</v>
      </c>
      <c r="AV95" s="96">
        <f>'P042019 - PD Lávka přes Labe'!J31</f>
        <v>0</v>
      </c>
      <c r="AW95" s="96">
        <f>'P042019 - PD Lávka přes Labe'!J32</f>
        <v>0</v>
      </c>
      <c r="AX95" s="96">
        <f>'P042019 - PD Lávka přes Labe'!J33</f>
        <v>0</v>
      </c>
      <c r="AY95" s="96">
        <f>'P042019 - PD Lávka přes Labe'!J34</f>
        <v>0</v>
      </c>
      <c r="AZ95" s="96">
        <f>'P042019 - PD Lávka přes Labe'!F31</f>
        <v>0</v>
      </c>
      <c r="BA95" s="96">
        <f>'P042019 - PD Lávka přes Labe'!F32</f>
        <v>0</v>
      </c>
      <c r="BB95" s="96">
        <f>'P042019 - PD Lávka přes Labe'!F33</f>
        <v>0</v>
      </c>
      <c r="BC95" s="96">
        <f>'P042019 - PD Lávka přes Labe'!F34</f>
        <v>0</v>
      </c>
      <c r="BD95" s="98">
        <f>'P042019 - PD Lávka přes Labe'!F35</f>
        <v>0</v>
      </c>
      <c r="BT95" s="99" t="s">
        <v>78</v>
      </c>
      <c r="BU95" s="99" t="s">
        <v>79</v>
      </c>
      <c r="BV95" s="99" t="s">
        <v>74</v>
      </c>
      <c r="BW95" s="99" t="s">
        <v>5</v>
      </c>
      <c r="BX95" s="99" t="s">
        <v>75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3pHDWl6VlERutkmnmg2ks5yXKHo58vmlmG91hjcCiz8XzkpaUUU6n7jUFVTGMm2tOcf2y/e15lwhOsWiP6Xmow==" saltValue="H7SdQpD8oW1nFHE5rnO7MqyF4iMTlByEU0fIfzW3JeYvKwk0oanMM/hit1t5Ruvuhba38g5sOF31bJ075W86GA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P042019 - PD Lávka přes Lab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80</v>
      </c>
    </row>
    <row r="4" spans="1:46" s="1" customFormat="1" ht="24.95" customHeight="1">
      <c r="B4" s="17"/>
      <c r="D4" s="104" t="s">
        <v>81</v>
      </c>
      <c r="I4" s="100"/>
      <c r="L4" s="17"/>
      <c r="M4" s="105" t="s">
        <v>10</v>
      </c>
      <c r="AT4" s="14" t="s">
        <v>4</v>
      </c>
    </row>
    <row r="5" spans="1:46" s="1" customFormat="1" ht="6.95" customHeight="1">
      <c r="B5" s="17"/>
      <c r="I5" s="100"/>
      <c r="L5" s="17"/>
    </row>
    <row r="6" spans="1:46" s="2" customFormat="1" ht="12" customHeight="1">
      <c r="A6" s="31"/>
      <c r="B6" s="36"/>
      <c r="C6" s="31"/>
      <c r="D6" s="106" t="s">
        <v>16</v>
      </c>
      <c r="E6" s="31"/>
      <c r="F6" s="31"/>
      <c r="G6" s="31"/>
      <c r="H6" s="31"/>
      <c r="I6" s="107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56" t="s">
        <v>17</v>
      </c>
      <c r="F7" s="257"/>
      <c r="G7" s="257"/>
      <c r="H7" s="257"/>
      <c r="I7" s="107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107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6" t="s">
        <v>18</v>
      </c>
      <c r="E9" s="31"/>
      <c r="F9" s="108" t="s">
        <v>1</v>
      </c>
      <c r="G9" s="31"/>
      <c r="H9" s="31"/>
      <c r="I9" s="109" t="s">
        <v>19</v>
      </c>
      <c r="J9" s="108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6" t="s">
        <v>20</v>
      </c>
      <c r="E10" s="31"/>
      <c r="F10" s="108" t="s">
        <v>21</v>
      </c>
      <c r="G10" s="31"/>
      <c r="H10" s="31"/>
      <c r="I10" s="109" t="s">
        <v>22</v>
      </c>
      <c r="J10" s="110" t="str">
        <f>'Rekapitulace stavby'!AN8</f>
        <v>19. 8. 2019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107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6" t="s">
        <v>24</v>
      </c>
      <c r="E12" s="31"/>
      <c r="F12" s="31"/>
      <c r="G12" s="31"/>
      <c r="H12" s="31"/>
      <c r="I12" s="109" t="s">
        <v>25</v>
      </c>
      <c r="J12" s="108" t="str">
        <f>IF('Rekapitulace stavby'!AN10="","",'Rekapitulace stavby'!AN10)</f>
        <v/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8" t="str">
        <f>IF('Rekapitulace stavby'!E11="","",'Rekapitulace stavby'!E11)</f>
        <v xml:space="preserve"> </v>
      </c>
      <c r="F13" s="31"/>
      <c r="G13" s="31"/>
      <c r="H13" s="31"/>
      <c r="I13" s="109" t="s">
        <v>26</v>
      </c>
      <c r="J13" s="108" t="str">
        <f>IF('Rekapitulace stavby'!AN11="","",'Rekapitulace stavby'!AN11)</f>
        <v/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107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6" t="s">
        <v>27</v>
      </c>
      <c r="E15" s="31"/>
      <c r="F15" s="31"/>
      <c r="G15" s="31"/>
      <c r="H15" s="31"/>
      <c r="I15" s="109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58" t="str">
        <f>'Rekapitulace stavby'!E14</f>
        <v>Vyplň údaj</v>
      </c>
      <c r="F16" s="259"/>
      <c r="G16" s="259"/>
      <c r="H16" s="259"/>
      <c r="I16" s="109" t="s">
        <v>26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107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6" t="s">
        <v>29</v>
      </c>
      <c r="E18" s="31"/>
      <c r="F18" s="31"/>
      <c r="G18" s="31"/>
      <c r="H18" s="31"/>
      <c r="I18" s="109" t="s">
        <v>25</v>
      </c>
      <c r="J18" s="108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8" t="str">
        <f>IF('Rekapitulace stavby'!E17="","",'Rekapitulace stavby'!E17)</f>
        <v xml:space="preserve"> </v>
      </c>
      <c r="F19" s="31"/>
      <c r="G19" s="31"/>
      <c r="H19" s="31"/>
      <c r="I19" s="109" t="s">
        <v>26</v>
      </c>
      <c r="J19" s="108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107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6" t="s">
        <v>31</v>
      </c>
      <c r="E21" s="31"/>
      <c r="F21" s="31"/>
      <c r="G21" s="31"/>
      <c r="H21" s="31"/>
      <c r="I21" s="109" t="s">
        <v>25</v>
      </c>
      <c r="J21" s="108" t="str">
        <f>IF('Rekapitulace stavby'!AN19="","",'Rekapitulace stavby'!AN19)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8" t="str">
        <f>IF('Rekapitulace stavby'!E20="","",'Rekapitulace stavby'!E20)</f>
        <v xml:space="preserve"> </v>
      </c>
      <c r="F22" s="31"/>
      <c r="G22" s="31"/>
      <c r="H22" s="31"/>
      <c r="I22" s="109" t="s">
        <v>26</v>
      </c>
      <c r="J22" s="108" t="str">
        <f>IF('Rekapitulace stavby'!AN20="","",'Rekapitulace stavby'!AN20)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107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6" t="s">
        <v>32</v>
      </c>
      <c r="E24" s="31"/>
      <c r="F24" s="31"/>
      <c r="G24" s="31"/>
      <c r="H24" s="31"/>
      <c r="I24" s="107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11"/>
      <c r="B25" s="112"/>
      <c r="C25" s="111"/>
      <c r="D25" s="111"/>
      <c r="E25" s="260" t="s">
        <v>1</v>
      </c>
      <c r="F25" s="260"/>
      <c r="G25" s="260"/>
      <c r="H25" s="260"/>
      <c r="I25" s="113"/>
      <c r="J25" s="111"/>
      <c r="K25" s="111"/>
      <c r="L25" s="114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107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5"/>
      <c r="E27" s="115"/>
      <c r="F27" s="115"/>
      <c r="G27" s="115"/>
      <c r="H27" s="115"/>
      <c r="I27" s="116"/>
      <c r="J27" s="115"/>
      <c r="K27" s="115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7" t="s">
        <v>33</v>
      </c>
      <c r="E28" s="31"/>
      <c r="F28" s="31"/>
      <c r="G28" s="31"/>
      <c r="H28" s="31"/>
      <c r="I28" s="107"/>
      <c r="J28" s="118">
        <f>ROUND(J115,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6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9" t="s">
        <v>35</v>
      </c>
      <c r="G30" s="31"/>
      <c r="H30" s="31"/>
      <c r="I30" s="120" t="s">
        <v>34</v>
      </c>
      <c r="J30" s="119" t="s">
        <v>36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21" t="s">
        <v>37</v>
      </c>
      <c r="E31" s="106" t="s">
        <v>38</v>
      </c>
      <c r="F31" s="122">
        <f>ROUND((SUM(BE115:BE127)),  2)</f>
        <v>0</v>
      </c>
      <c r="G31" s="31"/>
      <c r="H31" s="31"/>
      <c r="I31" s="123">
        <v>0.21</v>
      </c>
      <c r="J31" s="122">
        <f>ROUND(((SUM(BE115:BE127))*I31),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6" t="s">
        <v>39</v>
      </c>
      <c r="F32" s="122">
        <f>ROUND((SUM(BF115:BF127)),  2)</f>
        <v>0</v>
      </c>
      <c r="G32" s="31"/>
      <c r="H32" s="31"/>
      <c r="I32" s="123">
        <v>0.15</v>
      </c>
      <c r="J32" s="122">
        <f>ROUND(((SUM(BF115:BF127))*I32),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6" t="s">
        <v>40</v>
      </c>
      <c r="F33" s="122">
        <f>ROUND((SUM(BG115:BG127)),  2)</f>
        <v>0</v>
      </c>
      <c r="G33" s="31"/>
      <c r="H33" s="31"/>
      <c r="I33" s="123">
        <v>0.21</v>
      </c>
      <c r="J33" s="122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6" t="s">
        <v>41</v>
      </c>
      <c r="F34" s="122">
        <f>ROUND((SUM(BH115:BH127)),  2)</f>
        <v>0</v>
      </c>
      <c r="G34" s="31"/>
      <c r="H34" s="31"/>
      <c r="I34" s="123">
        <v>0.15</v>
      </c>
      <c r="J34" s="122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6" t="s">
        <v>42</v>
      </c>
      <c r="F35" s="122">
        <f>ROUND((SUM(BI115:BI127)),  2)</f>
        <v>0</v>
      </c>
      <c r="G35" s="31"/>
      <c r="H35" s="31"/>
      <c r="I35" s="123">
        <v>0</v>
      </c>
      <c r="J35" s="122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107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24"/>
      <c r="D37" s="125" t="s">
        <v>43</v>
      </c>
      <c r="E37" s="126"/>
      <c r="F37" s="126"/>
      <c r="G37" s="127" t="s">
        <v>44</v>
      </c>
      <c r="H37" s="128" t="s">
        <v>45</v>
      </c>
      <c r="I37" s="129"/>
      <c r="J37" s="130">
        <f>SUM(J28:J35)</f>
        <v>0</v>
      </c>
      <c r="K37" s="1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107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I39" s="100"/>
      <c r="L39" s="17"/>
    </row>
    <row r="40" spans="1:31" s="1" customFormat="1" ht="14.45" customHeight="1">
      <c r="B40" s="17"/>
      <c r="I40" s="100"/>
      <c r="L40" s="17"/>
    </row>
    <row r="41" spans="1:31" s="1" customFormat="1" ht="14.45" customHeight="1">
      <c r="B41" s="17"/>
      <c r="I41" s="100"/>
      <c r="L41" s="17"/>
    </row>
    <row r="42" spans="1:31" s="1" customFormat="1" ht="14.45" customHeight="1">
      <c r="B42" s="17"/>
      <c r="I42" s="100"/>
      <c r="L42" s="17"/>
    </row>
    <row r="43" spans="1:31" s="1" customFormat="1" ht="14.45" customHeight="1">
      <c r="B43" s="17"/>
      <c r="I43" s="100"/>
      <c r="L43" s="17"/>
    </row>
    <row r="44" spans="1:31" s="1" customFormat="1" ht="14.45" customHeight="1">
      <c r="B44" s="17"/>
      <c r="I44" s="100"/>
      <c r="L44" s="17"/>
    </row>
    <row r="45" spans="1:31" s="1" customFormat="1" ht="14.45" customHeight="1">
      <c r="B45" s="17"/>
      <c r="I45" s="100"/>
      <c r="L45" s="17"/>
    </row>
    <row r="46" spans="1:31" s="1" customFormat="1" ht="14.45" customHeight="1">
      <c r="B46" s="17"/>
      <c r="I46" s="100"/>
      <c r="L46" s="17"/>
    </row>
    <row r="47" spans="1:31" s="1" customFormat="1" ht="14.45" customHeight="1">
      <c r="B47" s="17"/>
      <c r="I47" s="100"/>
      <c r="L47" s="17"/>
    </row>
    <row r="48" spans="1:31" s="1" customFormat="1" ht="14.45" customHeight="1">
      <c r="B48" s="17"/>
      <c r="I48" s="100"/>
      <c r="L48" s="17"/>
    </row>
    <row r="49" spans="1:31" s="1" customFormat="1" ht="14.45" customHeight="1">
      <c r="B49" s="17"/>
      <c r="I49" s="100"/>
      <c r="L49" s="17"/>
    </row>
    <row r="50" spans="1:31" s="2" customFormat="1" ht="14.45" customHeight="1">
      <c r="B50" s="48"/>
      <c r="D50" s="132" t="s">
        <v>46</v>
      </c>
      <c r="E50" s="133"/>
      <c r="F50" s="133"/>
      <c r="G50" s="132" t="s">
        <v>47</v>
      </c>
      <c r="H50" s="133"/>
      <c r="I50" s="134"/>
      <c r="J50" s="133"/>
      <c r="K50" s="133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5" t="s">
        <v>48</v>
      </c>
      <c r="E61" s="136"/>
      <c r="F61" s="137" t="s">
        <v>49</v>
      </c>
      <c r="G61" s="135" t="s">
        <v>48</v>
      </c>
      <c r="H61" s="136"/>
      <c r="I61" s="138"/>
      <c r="J61" s="139" t="s">
        <v>49</v>
      </c>
      <c r="K61" s="136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2" t="s">
        <v>50</v>
      </c>
      <c r="E65" s="140"/>
      <c r="F65" s="140"/>
      <c r="G65" s="132" t="s">
        <v>51</v>
      </c>
      <c r="H65" s="140"/>
      <c r="I65" s="141"/>
      <c r="J65" s="140"/>
      <c r="K65" s="14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5" t="s">
        <v>48</v>
      </c>
      <c r="E76" s="136"/>
      <c r="F76" s="137" t="s">
        <v>49</v>
      </c>
      <c r="G76" s="135" t="s">
        <v>48</v>
      </c>
      <c r="H76" s="136"/>
      <c r="I76" s="138"/>
      <c r="J76" s="139" t="s">
        <v>49</v>
      </c>
      <c r="K76" s="13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82</v>
      </c>
      <c r="D82" s="33"/>
      <c r="E82" s="33"/>
      <c r="F82" s="33"/>
      <c r="G82" s="33"/>
      <c r="H82" s="33"/>
      <c r="I82" s="107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07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07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29" t="str">
        <f>E7</f>
        <v>PD Lávka přes Labe</v>
      </c>
      <c r="F85" s="261"/>
      <c r="G85" s="261"/>
      <c r="H85" s="261"/>
      <c r="I85" s="107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107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 xml:space="preserve"> </v>
      </c>
      <c r="G87" s="33"/>
      <c r="H87" s="33"/>
      <c r="I87" s="109" t="s">
        <v>22</v>
      </c>
      <c r="J87" s="63" t="str">
        <f>IF(J10="","",J10)</f>
        <v>19. 8. 2019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07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 xml:space="preserve"> </v>
      </c>
      <c r="G89" s="33"/>
      <c r="H89" s="33"/>
      <c r="I89" s="109" t="s">
        <v>29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27</v>
      </c>
      <c r="D90" s="33"/>
      <c r="E90" s="33"/>
      <c r="F90" s="24" t="str">
        <f>IF(E16="","",E16)</f>
        <v>Vyplň údaj</v>
      </c>
      <c r="G90" s="33"/>
      <c r="H90" s="33"/>
      <c r="I90" s="109" t="s">
        <v>31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107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48" t="s">
        <v>83</v>
      </c>
      <c r="D92" s="149"/>
      <c r="E92" s="149"/>
      <c r="F92" s="149"/>
      <c r="G92" s="149"/>
      <c r="H92" s="149"/>
      <c r="I92" s="150"/>
      <c r="J92" s="151" t="s">
        <v>84</v>
      </c>
      <c r="K92" s="149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07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52" t="s">
        <v>85</v>
      </c>
      <c r="D94" s="33"/>
      <c r="E94" s="33"/>
      <c r="F94" s="33"/>
      <c r="G94" s="33"/>
      <c r="H94" s="33"/>
      <c r="I94" s="107"/>
      <c r="J94" s="81">
        <f>J115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86</v>
      </c>
    </row>
    <row r="95" spans="1:47" s="9" customFormat="1" ht="24.95" customHeight="1">
      <c r="B95" s="153"/>
      <c r="C95" s="154"/>
      <c r="D95" s="155" t="s">
        <v>87</v>
      </c>
      <c r="E95" s="156"/>
      <c r="F95" s="156"/>
      <c r="G95" s="156"/>
      <c r="H95" s="156"/>
      <c r="I95" s="157"/>
      <c r="J95" s="158">
        <f>J116</f>
        <v>0</v>
      </c>
      <c r="K95" s="154"/>
      <c r="L95" s="159"/>
    </row>
    <row r="96" spans="1:47" s="10" customFormat="1" ht="19.899999999999999" customHeight="1">
      <c r="B96" s="160"/>
      <c r="C96" s="161"/>
      <c r="D96" s="162" t="s">
        <v>88</v>
      </c>
      <c r="E96" s="163"/>
      <c r="F96" s="163"/>
      <c r="G96" s="163"/>
      <c r="H96" s="163"/>
      <c r="I96" s="164"/>
      <c r="J96" s="165">
        <f>J117</f>
        <v>0</v>
      </c>
      <c r="K96" s="161"/>
      <c r="L96" s="166"/>
    </row>
    <row r="97" spans="1:31" s="10" customFormat="1" ht="19.899999999999999" customHeight="1">
      <c r="B97" s="160"/>
      <c r="C97" s="161"/>
      <c r="D97" s="162" t="s">
        <v>89</v>
      </c>
      <c r="E97" s="163"/>
      <c r="F97" s="163"/>
      <c r="G97" s="163"/>
      <c r="H97" s="163"/>
      <c r="I97" s="164"/>
      <c r="J97" s="165">
        <f>J121</f>
        <v>0</v>
      </c>
      <c r="K97" s="161"/>
      <c r="L97" s="166"/>
    </row>
    <row r="98" spans="1:31" s="2" customFormat="1" ht="21.75" customHeight="1">
      <c r="A98" s="31"/>
      <c r="B98" s="32"/>
      <c r="C98" s="33"/>
      <c r="D98" s="33"/>
      <c r="E98" s="33"/>
      <c r="F98" s="33"/>
      <c r="G98" s="33"/>
      <c r="H98" s="33"/>
      <c r="I98" s="107"/>
      <c r="J98" s="33"/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31" s="2" customFormat="1" ht="6.95" customHeight="1">
      <c r="A99" s="31"/>
      <c r="B99" s="51"/>
      <c r="C99" s="52"/>
      <c r="D99" s="52"/>
      <c r="E99" s="52"/>
      <c r="F99" s="52"/>
      <c r="G99" s="52"/>
      <c r="H99" s="52"/>
      <c r="I99" s="144"/>
      <c r="J99" s="52"/>
      <c r="K99" s="52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3" spans="1:31" s="2" customFormat="1" ht="6.95" customHeight="1">
      <c r="A103" s="31"/>
      <c r="B103" s="53"/>
      <c r="C103" s="54"/>
      <c r="D103" s="54"/>
      <c r="E103" s="54"/>
      <c r="F103" s="54"/>
      <c r="G103" s="54"/>
      <c r="H103" s="54"/>
      <c r="I103" s="147"/>
      <c r="J103" s="54"/>
      <c r="K103" s="54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24.95" customHeight="1">
      <c r="A104" s="31"/>
      <c r="B104" s="32"/>
      <c r="C104" s="20" t="s">
        <v>90</v>
      </c>
      <c r="D104" s="33"/>
      <c r="E104" s="33"/>
      <c r="F104" s="33"/>
      <c r="G104" s="33"/>
      <c r="H104" s="33"/>
      <c r="I104" s="107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32"/>
      <c r="C105" s="33"/>
      <c r="D105" s="33"/>
      <c r="E105" s="33"/>
      <c r="F105" s="33"/>
      <c r="G105" s="33"/>
      <c r="H105" s="33"/>
      <c r="I105" s="107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2" customHeight="1">
      <c r="A106" s="31"/>
      <c r="B106" s="32"/>
      <c r="C106" s="26" t="s">
        <v>16</v>
      </c>
      <c r="D106" s="33"/>
      <c r="E106" s="33"/>
      <c r="F106" s="33"/>
      <c r="G106" s="33"/>
      <c r="H106" s="33"/>
      <c r="I106" s="107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6.5" customHeight="1">
      <c r="A107" s="31"/>
      <c r="B107" s="32"/>
      <c r="C107" s="33"/>
      <c r="D107" s="33"/>
      <c r="E107" s="229" t="str">
        <f>E7</f>
        <v>PD Lávka přes Labe</v>
      </c>
      <c r="F107" s="261"/>
      <c r="G107" s="261"/>
      <c r="H107" s="261"/>
      <c r="I107" s="107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3"/>
      <c r="D108" s="33"/>
      <c r="E108" s="33"/>
      <c r="F108" s="33"/>
      <c r="G108" s="33"/>
      <c r="H108" s="33"/>
      <c r="I108" s="107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20</v>
      </c>
      <c r="D109" s="33"/>
      <c r="E109" s="33"/>
      <c r="F109" s="24" t="str">
        <f>F10</f>
        <v xml:space="preserve"> </v>
      </c>
      <c r="G109" s="33"/>
      <c r="H109" s="33"/>
      <c r="I109" s="109" t="s">
        <v>22</v>
      </c>
      <c r="J109" s="63" t="str">
        <f>IF(J10="","",J10)</f>
        <v>19. 8. 2019</v>
      </c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107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5.2" customHeight="1">
      <c r="A111" s="31"/>
      <c r="B111" s="32"/>
      <c r="C111" s="26" t="s">
        <v>24</v>
      </c>
      <c r="D111" s="33"/>
      <c r="E111" s="33"/>
      <c r="F111" s="24" t="str">
        <f>E13</f>
        <v xml:space="preserve"> </v>
      </c>
      <c r="G111" s="33"/>
      <c r="H111" s="33"/>
      <c r="I111" s="109" t="s">
        <v>29</v>
      </c>
      <c r="J111" s="29" t="str">
        <f>E19</f>
        <v xml:space="preserve"> </v>
      </c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5.2" customHeight="1">
      <c r="A112" s="31"/>
      <c r="B112" s="32"/>
      <c r="C112" s="26" t="s">
        <v>27</v>
      </c>
      <c r="D112" s="33"/>
      <c r="E112" s="33"/>
      <c r="F112" s="24" t="str">
        <f>IF(E16="","",E16)</f>
        <v>Vyplň údaj</v>
      </c>
      <c r="G112" s="33"/>
      <c r="H112" s="33"/>
      <c r="I112" s="109" t="s">
        <v>31</v>
      </c>
      <c r="J112" s="29" t="str">
        <f>E22</f>
        <v xml:space="preserve"> 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0.35" customHeight="1">
      <c r="A113" s="31"/>
      <c r="B113" s="32"/>
      <c r="C113" s="33"/>
      <c r="D113" s="33"/>
      <c r="E113" s="33"/>
      <c r="F113" s="33"/>
      <c r="G113" s="33"/>
      <c r="H113" s="33"/>
      <c r="I113" s="107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11" customFormat="1" ht="29.25" customHeight="1">
      <c r="A114" s="167"/>
      <c r="B114" s="168"/>
      <c r="C114" s="169" t="s">
        <v>91</v>
      </c>
      <c r="D114" s="170" t="s">
        <v>58</v>
      </c>
      <c r="E114" s="170" t="s">
        <v>54</v>
      </c>
      <c r="F114" s="170" t="s">
        <v>55</v>
      </c>
      <c r="G114" s="170" t="s">
        <v>92</v>
      </c>
      <c r="H114" s="170" t="s">
        <v>93</v>
      </c>
      <c r="I114" s="171" t="s">
        <v>94</v>
      </c>
      <c r="J114" s="172" t="s">
        <v>84</v>
      </c>
      <c r="K114" s="173" t="s">
        <v>95</v>
      </c>
      <c r="L114" s="174"/>
      <c r="M114" s="72" t="s">
        <v>1</v>
      </c>
      <c r="N114" s="73" t="s">
        <v>37</v>
      </c>
      <c r="O114" s="73" t="s">
        <v>96</v>
      </c>
      <c r="P114" s="73" t="s">
        <v>97</v>
      </c>
      <c r="Q114" s="73" t="s">
        <v>98</v>
      </c>
      <c r="R114" s="73" t="s">
        <v>99</v>
      </c>
      <c r="S114" s="73" t="s">
        <v>100</v>
      </c>
      <c r="T114" s="74" t="s">
        <v>101</v>
      </c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</row>
    <row r="115" spans="1:65" s="2" customFormat="1" ht="22.9" customHeight="1">
      <c r="A115" s="31"/>
      <c r="B115" s="32"/>
      <c r="C115" s="79" t="s">
        <v>102</v>
      </c>
      <c r="D115" s="33"/>
      <c r="E115" s="33"/>
      <c r="F115" s="33"/>
      <c r="G115" s="33"/>
      <c r="H115" s="33"/>
      <c r="I115" s="107"/>
      <c r="J115" s="175">
        <f>BK115</f>
        <v>0</v>
      </c>
      <c r="K115" s="33"/>
      <c r="L115" s="36"/>
      <c r="M115" s="75"/>
      <c r="N115" s="176"/>
      <c r="O115" s="76"/>
      <c r="P115" s="177">
        <f>P116</f>
        <v>0</v>
      </c>
      <c r="Q115" s="76"/>
      <c r="R115" s="177">
        <f>R116</f>
        <v>0</v>
      </c>
      <c r="S115" s="76"/>
      <c r="T115" s="178">
        <f>T116</f>
        <v>0</v>
      </c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T115" s="14" t="s">
        <v>72</v>
      </c>
      <c r="AU115" s="14" t="s">
        <v>86</v>
      </c>
      <c r="BK115" s="179">
        <f>BK116</f>
        <v>0</v>
      </c>
    </row>
    <row r="116" spans="1:65" s="12" customFormat="1" ht="25.9" customHeight="1">
      <c r="B116" s="180"/>
      <c r="C116" s="181"/>
      <c r="D116" s="182" t="s">
        <v>72</v>
      </c>
      <c r="E116" s="183" t="s">
        <v>103</v>
      </c>
      <c r="F116" s="183" t="s">
        <v>104</v>
      </c>
      <c r="G116" s="181"/>
      <c r="H116" s="181"/>
      <c r="I116" s="184"/>
      <c r="J116" s="185">
        <f>BK116</f>
        <v>0</v>
      </c>
      <c r="K116" s="181"/>
      <c r="L116" s="186"/>
      <c r="M116" s="187"/>
      <c r="N116" s="188"/>
      <c r="O116" s="188"/>
      <c r="P116" s="189">
        <f>P117+P121</f>
        <v>0</v>
      </c>
      <c r="Q116" s="188"/>
      <c r="R116" s="189">
        <f>R117+R121</f>
        <v>0</v>
      </c>
      <c r="S116" s="188"/>
      <c r="T116" s="190">
        <f>T117+T121</f>
        <v>0</v>
      </c>
      <c r="AR116" s="191" t="s">
        <v>105</v>
      </c>
      <c r="AT116" s="192" t="s">
        <v>72</v>
      </c>
      <c r="AU116" s="192" t="s">
        <v>73</v>
      </c>
      <c r="AY116" s="191" t="s">
        <v>106</v>
      </c>
      <c r="BK116" s="193">
        <f>BK117+BK121</f>
        <v>0</v>
      </c>
    </row>
    <row r="117" spans="1:65" s="12" customFormat="1" ht="22.9" customHeight="1">
      <c r="B117" s="180"/>
      <c r="C117" s="181"/>
      <c r="D117" s="182" t="s">
        <v>72</v>
      </c>
      <c r="E117" s="194" t="s">
        <v>107</v>
      </c>
      <c r="F117" s="194" t="s">
        <v>108</v>
      </c>
      <c r="G117" s="181"/>
      <c r="H117" s="181"/>
      <c r="I117" s="184"/>
      <c r="J117" s="195">
        <f>BK117</f>
        <v>0</v>
      </c>
      <c r="K117" s="181"/>
      <c r="L117" s="186"/>
      <c r="M117" s="187"/>
      <c r="N117" s="188"/>
      <c r="O117" s="188"/>
      <c r="P117" s="189">
        <f>SUM(P118:P120)</f>
        <v>0</v>
      </c>
      <c r="Q117" s="188"/>
      <c r="R117" s="189">
        <f>SUM(R118:R120)</f>
        <v>0</v>
      </c>
      <c r="S117" s="188"/>
      <c r="T117" s="190">
        <f>SUM(T118:T120)</f>
        <v>0</v>
      </c>
      <c r="AR117" s="191" t="s">
        <v>105</v>
      </c>
      <c r="AT117" s="192" t="s">
        <v>72</v>
      </c>
      <c r="AU117" s="192" t="s">
        <v>78</v>
      </c>
      <c r="AY117" s="191" t="s">
        <v>106</v>
      </c>
      <c r="BK117" s="193">
        <f>SUM(BK118:BK120)</f>
        <v>0</v>
      </c>
    </row>
    <row r="118" spans="1:65" s="2" customFormat="1" ht="16.5" customHeight="1">
      <c r="A118" s="31"/>
      <c r="B118" s="32"/>
      <c r="C118" s="196" t="s">
        <v>78</v>
      </c>
      <c r="D118" s="196" t="s">
        <v>109</v>
      </c>
      <c r="E118" s="197" t="s">
        <v>110</v>
      </c>
      <c r="F118" s="198" t="s">
        <v>111</v>
      </c>
      <c r="G118" s="199" t="s">
        <v>112</v>
      </c>
      <c r="H118" s="200">
        <v>0</v>
      </c>
      <c r="I118" s="201"/>
      <c r="J118" s="202">
        <f>ROUND(I118*H118,2)</f>
        <v>0</v>
      </c>
      <c r="K118" s="203"/>
      <c r="L118" s="36"/>
      <c r="M118" s="204" t="s">
        <v>1</v>
      </c>
      <c r="N118" s="205" t="s">
        <v>38</v>
      </c>
      <c r="O118" s="68"/>
      <c r="P118" s="206">
        <f>O118*H118</f>
        <v>0</v>
      </c>
      <c r="Q118" s="206">
        <v>0</v>
      </c>
      <c r="R118" s="206">
        <f>Q118*H118</f>
        <v>0</v>
      </c>
      <c r="S118" s="206">
        <v>0</v>
      </c>
      <c r="T118" s="207">
        <f>S118*H118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R118" s="208" t="s">
        <v>113</v>
      </c>
      <c r="AT118" s="208" t="s">
        <v>109</v>
      </c>
      <c r="AU118" s="208" t="s">
        <v>80</v>
      </c>
      <c r="AY118" s="14" t="s">
        <v>106</v>
      </c>
      <c r="BE118" s="209">
        <f>IF(N118="základní",J118,0)</f>
        <v>0</v>
      </c>
      <c r="BF118" s="209">
        <f>IF(N118="snížená",J118,0)</f>
        <v>0</v>
      </c>
      <c r="BG118" s="209">
        <f>IF(N118="zákl. přenesená",J118,0)</f>
        <v>0</v>
      </c>
      <c r="BH118" s="209">
        <f>IF(N118="sníž. přenesená",J118,0)</f>
        <v>0</v>
      </c>
      <c r="BI118" s="209">
        <f>IF(N118="nulová",J118,0)</f>
        <v>0</v>
      </c>
      <c r="BJ118" s="14" t="s">
        <v>78</v>
      </c>
      <c r="BK118" s="209">
        <f>ROUND(I118*H118,2)</f>
        <v>0</v>
      </c>
      <c r="BL118" s="14" t="s">
        <v>113</v>
      </c>
      <c r="BM118" s="208" t="s">
        <v>114</v>
      </c>
    </row>
    <row r="119" spans="1:65" s="2" customFormat="1" ht="16.5" customHeight="1">
      <c r="A119" s="31"/>
      <c r="B119" s="32"/>
      <c r="C119" s="196" t="s">
        <v>80</v>
      </c>
      <c r="D119" s="196" t="s">
        <v>109</v>
      </c>
      <c r="E119" s="197" t="s">
        <v>115</v>
      </c>
      <c r="F119" s="198" t="s">
        <v>116</v>
      </c>
      <c r="G119" s="199" t="s">
        <v>112</v>
      </c>
      <c r="H119" s="200">
        <v>0</v>
      </c>
      <c r="I119" s="201"/>
      <c r="J119" s="202">
        <f>ROUND(I119*H119,2)</f>
        <v>0</v>
      </c>
      <c r="K119" s="203"/>
      <c r="L119" s="36"/>
      <c r="M119" s="204" t="s">
        <v>1</v>
      </c>
      <c r="N119" s="205" t="s">
        <v>38</v>
      </c>
      <c r="O119" s="68"/>
      <c r="P119" s="206">
        <f>O119*H119</f>
        <v>0</v>
      </c>
      <c r="Q119" s="206">
        <v>0</v>
      </c>
      <c r="R119" s="206">
        <f>Q119*H119</f>
        <v>0</v>
      </c>
      <c r="S119" s="206">
        <v>0</v>
      </c>
      <c r="T119" s="207">
        <f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208" t="s">
        <v>113</v>
      </c>
      <c r="AT119" s="208" t="s">
        <v>109</v>
      </c>
      <c r="AU119" s="208" t="s">
        <v>80</v>
      </c>
      <c r="AY119" s="14" t="s">
        <v>106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4" t="s">
        <v>78</v>
      </c>
      <c r="BK119" s="209">
        <f>ROUND(I119*H119,2)</f>
        <v>0</v>
      </c>
      <c r="BL119" s="14" t="s">
        <v>113</v>
      </c>
      <c r="BM119" s="208" t="s">
        <v>117</v>
      </c>
    </row>
    <row r="120" spans="1:65" s="2" customFormat="1" ht="16.5" customHeight="1">
      <c r="A120" s="31"/>
      <c r="B120" s="32"/>
      <c r="C120" s="196" t="s">
        <v>118</v>
      </c>
      <c r="D120" s="196" t="s">
        <v>109</v>
      </c>
      <c r="E120" s="197" t="s">
        <v>119</v>
      </c>
      <c r="F120" s="198" t="s">
        <v>120</v>
      </c>
      <c r="G120" s="199" t="s">
        <v>112</v>
      </c>
      <c r="H120" s="200">
        <v>0</v>
      </c>
      <c r="I120" s="201"/>
      <c r="J120" s="202">
        <f>ROUND(I120*H120,2)</f>
        <v>0</v>
      </c>
      <c r="K120" s="203"/>
      <c r="L120" s="36"/>
      <c r="M120" s="204" t="s">
        <v>1</v>
      </c>
      <c r="N120" s="205" t="s">
        <v>38</v>
      </c>
      <c r="O120" s="68"/>
      <c r="P120" s="206">
        <f>O120*H120</f>
        <v>0</v>
      </c>
      <c r="Q120" s="206">
        <v>0</v>
      </c>
      <c r="R120" s="206">
        <f>Q120*H120</f>
        <v>0</v>
      </c>
      <c r="S120" s="206">
        <v>0</v>
      </c>
      <c r="T120" s="207">
        <f>S120*H120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208" t="s">
        <v>113</v>
      </c>
      <c r="AT120" s="208" t="s">
        <v>109</v>
      </c>
      <c r="AU120" s="208" t="s">
        <v>80</v>
      </c>
      <c r="AY120" s="14" t="s">
        <v>106</v>
      </c>
      <c r="BE120" s="209">
        <f>IF(N120="základní",J120,0)</f>
        <v>0</v>
      </c>
      <c r="BF120" s="209">
        <f>IF(N120="snížená",J120,0)</f>
        <v>0</v>
      </c>
      <c r="BG120" s="209">
        <f>IF(N120="zákl. přenesená",J120,0)</f>
        <v>0</v>
      </c>
      <c r="BH120" s="209">
        <f>IF(N120="sníž. přenesená",J120,0)</f>
        <v>0</v>
      </c>
      <c r="BI120" s="209">
        <f>IF(N120="nulová",J120,0)</f>
        <v>0</v>
      </c>
      <c r="BJ120" s="14" t="s">
        <v>78</v>
      </c>
      <c r="BK120" s="209">
        <f>ROUND(I120*H120,2)</f>
        <v>0</v>
      </c>
      <c r="BL120" s="14" t="s">
        <v>113</v>
      </c>
      <c r="BM120" s="208" t="s">
        <v>121</v>
      </c>
    </row>
    <row r="121" spans="1:65" s="12" customFormat="1" ht="22.9" customHeight="1">
      <c r="B121" s="180"/>
      <c r="C121" s="181"/>
      <c r="D121" s="182" t="s">
        <v>72</v>
      </c>
      <c r="E121" s="194" t="s">
        <v>122</v>
      </c>
      <c r="F121" s="194" t="s">
        <v>123</v>
      </c>
      <c r="G121" s="181"/>
      <c r="H121" s="181"/>
      <c r="I121" s="184"/>
      <c r="J121" s="195">
        <f>BK121</f>
        <v>0</v>
      </c>
      <c r="K121" s="181"/>
      <c r="L121" s="186"/>
      <c r="M121" s="187"/>
      <c r="N121" s="188"/>
      <c r="O121" s="188"/>
      <c r="P121" s="189">
        <f>SUM(P122:P127)</f>
        <v>0</v>
      </c>
      <c r="Q121" s="188"/>
      <c r="R121" s="189">
        <f>SUM(R122:R127)</f>
        <v>0</v>
      </c>
      <c r="S121" s="188"/>
      <c r="T121" s="190">
        <f>SUM(T122:T127)</f>
        <v>0</v>
      </c>
      <c r="AR121" s="191" t="s">
        <v>105</v>
      </c>
      <c r="AT121" s="192" t="s">
        <v>72</v>
      </c>
      <c r="AU121" s="192" t="s">
        <v>78</v>
      </c>
      <c r="AY121" s="191" t="s">
        <v>106</v>
      </c>
      <c r="BK121" s="193">
        <f>SUM(BK122:BK127)</f>
        <v>0</v>
      </c>
    </row>
    <row r="122" spans="1:65" s="2" customFormat="1" ht="16.5" customHeight="1">
      <c r="A122" s="31"/>
      <c r="B122" s="32"/>
      <c r="C122" s="196" t="s">
        <v>124</v>
      </c>
      <c r="D122" s="196" t="s">
        <v>109</v>
      </c>
      <c r="E122" s="197" t="s">
        <v>125</v>
      </c>
      <c r="F122" s="198" t="s">
        <v>126</v>
      </c>
      <c r="G122" s="199" t="s">
        <v>112</v>
      </c>
      <c r="H122" s="200">
        <v>0</v>
      </c>
      <c r="I122" s="201"/>
      <c r="J122" s="202">
        <f t="shared" ref="J122:J127" si="0">ROUND(I122*H122,2)</f>
        <v>0</v>
      </c>
      <c r="K122" s="203"/>
      <c r="L122" s="36"/>
      <c r="M122" s="204" t="s">
        <v>1</v>
      </c>
      <c r="N122" s="205" t="s">
        <v>38</v>
      </c>
      <c r="O122" s="68"/>
      <c r="P122" s="206">
        <f t="shared" ref="P122:P127" si="1">O122*H122</f>
        <v>0</v>
      </c>
      <c r="Q122" s="206">
        <v>0</v>
      </c>
      <c r="R122" s="206">
        <f t="shared" ref="R122:R127" si="2">Q122*H122</f>
        <v>0</v>
      </c>
      <c r="S122" s="206">
        <v>0</v>
      </c>
      <c r="T122" s="207">
        <f t="shared" ref="T122:T127" si="3"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208" t="s">
        <v>113</v>
      </c>
      <c r="AT122" s="208" t="s">
        <v>109</v>
      </c>
      <c r="AU122" s="208" t="s">
        <v>80</v>
      </c>
      <c r="AY122" s="14" t="s">
        <v>106</v>
      </c>
      <c r="BE122" s="209">
        <f t="shared" ref="BE122:BE127" si="4">IF(N122="základní",J122,0)</f>
        <v>0</v>
      </c>
      <c r="BF122" s="209">
        <f t="shared" ref="BF122:BF127" si="5">IF(N122="snížená",J122,0)</f>
        <v>0</v>
      </c>
      <c r="BG122" s="209">
        <f t="shared" ref="BG122:BG127" si="6">IF(N122="zákl. přenesená",J122,0)</f>
        <v>0</v>
      </c>
      <c r="BH122" s="209">
        <f t="shared" ref="BH122:BH127" si="7">IF(N122="sníž. přenesená",J122,0)</f>
        <v>0</v>
      </c>
      <c r="BI122" s="209">
        <f t="shared" ref="BI122:BI127" si="8">IF(N122="nulová",J122,0)</f>
        <v>0</v>
      </c>
      <c r="BJ122" s="14" t="s">
        <v>78</v>
      </c>
      <c r="BK122" s="209">
        <f t="shared" ref="BK122:BK127" si="9">ROUND(I122*H122,2)</f>
        <v>0</v>
      </c>
      <c r="BL122" s="14" t="s">
        <v>113</v>
      </c>
      <c r="BM122" s="208" t="s">
        <v>127</v>
      </c>
    </row>
    <row r="123" spans="1:65" s="2" customFormat="1" ht="16.5" customHeight="1">
      <c r="A123" s="31"/>
      <c r="B123" s="32"/>
      <c r="C123" s="196" t="s">
        <v>128</v>
      </c>
      <c r="D123" s="196" t="s">
        <v>109</v>
      </c>
      <c r="E123" s="197" t="s">
        <v>129</v>
      </c>
      <c r="F123" s="198" t="s">
        <v>130</v>
      </c>
      <c r="G123" s="199" t="s">
        <v>112</v>
      </c>
      <c r="H123" s="200">
        <v>0</v>
      </c>
      <c r="I123" s="201"/>
      <c r="J123" s="202">
        <f t="shared" si="0"/>
        <v>0</v>
      </c>
      <c r="K123" s="203"/>
      <c r="L123" s="36"/>
      <c r="M123" s="204" t="s">
        <v>1</v>
      </c>
      <c r="N123" s="205" t="s">
        <v>38</v>
      </c>
      <c r="O123" s="68"/>
      <c r="P123" s="206">
        <f t="shared" si="1"/>
        <v>0</v>
      </c>
      <c r="Q123" s="206">
        <v>0</v>
      </c>
      <c r="R123" s="206">
        <f t="shared" si="2"/>
        <v>0</v>
      </c>
      <c r="S123" s="206">
        <v>0</v>
      </c>
      <c r="T123" s="207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208" t="s">
        <v>113</v>
      </c>
      <c r="AT123" s="208" t="s">
        <v>109</v>
      </c>
      <c r="AU123" s="208" t="s">
        <v>80</v>
      </c>
      <c r="AY123" s="14" t="s">
        <v>106</v>
      </c>
      <c r="BE123" s="209">
        <f t="shared" si="4"/>
        <v>0</v>
      </c>
      <c r="BF123" s="209">
        <f t="shared" si="5"/>
        <v>0</v>
      </c>
      <c r="BG123" s="209">
        <f t="shared" si="6"/>
        <v>0</v>
      </c>
      <c r="BH123" s="209">
        <f t="shared" si="7"/>
        <v>0</v>
      </c>
      <c r="BI123" s="209">
        <f t="shared" si="8"/>
        <v>0</v>
      </c>
      <c r="BJ123" s="14" t="s">
        <v>78</v>
      </c>
      <c r="BK123" s="209">
        <f t="shared" si="9"/>
        <v>0</v>
      </c>
      <c r="BL123" s="14" t="s">
        <v>113</v>
      </c>
      <c r="BM123" s="208" t="s">
        <v>131</v>
      </c>
    </row>
    <row r="124" spans="1:65" s="2" customFormat="1" ht="24" customHeight="1">
      <c r="A124" s="31"/>
      <c r="B124" s="32"/>
      <c r="C124" s="196" t="s">
        <v>132</v>
      </c>
      <c r="D124" s="196" t="s">
        <v>109</v>
      </c>
      <c r="E124" s="197" t="s">
        <v>133</v>
      </c>
      <c r="F124" s="198" t="s">
        <v>134</v>
      </c>
      <c r="G124" s="199" t="s">
        <v>112</v>
      </c>
      <c r="H124" s="200">
        <v>0</v>
      </c>
      <c r="I124" s="201"/>
      <c r="J124" s="202">
        <f t="shared" si="0"/>
        <v>0</v>
      </c>
      <c r="K124" s="203"/>
      <c r="L124" s="36"/>
      <c r="M124" s="204" t="s">
        <v>1</v>
      </c>
      <c r="N124" s="205" t="s">
        <v>38</v>
      </c>
      <c r="O124" s="68"/>
      <c r="P124" s="206">
        <f t="shared" si="1"/>
        <v>0</v>
      </c>
      <c r="Q124" s="206">
        <v>0</v>
      </c>
      <c r="R124" s="206">
        <f t="shared" si="2"/>
        <v>0</v>
      </c>
      <c r="S124" s="206">
        <v>0</v>
      </c>
      <c r="T124" s="20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208" t="s">
        <v>113</v>
      </c>
      <c r="AT124" s="208" t="s">
        <v>109</v>
      </c>
      <c r="AU124" s="208" t="s">
        <v>80</v>
      </c>
      <c r="AY124" s="14" t="s">
        <v>106</v>
      </c>
      <c r="BE124" s="209">
        <f t="shared" si="4"/>
        <v>0</v>
      </c>
      <c r="BF124" s="209">
        <f t="shared" si="5"/>
        <v>0</v>
      </c>
      <c r="BG124" s="209">
        <f t="shared" si="6"/>
        <v>0</v>
      </c>
      <c r="BH124" s="209">
        <f t="shared" si="7"/>
        <v>0</v>
      </c>
      <c r="BI124" s="209">
        <f t="shared" si="8"/>
        <v>0</v>
      </c>
      <c r="BJ124" s="14" t="s">
        <v>78</v>
      </c>
      <c r="BK124" s="209">
        <f t="shared" si="9"/>
        <v>0</v>
      </c>
      <c r="BL124" s="14" t="s">
        <v>113</v>
      </c>
      <c r="BM124" s="208" t="s">
        <v>135</v>
      </c>
    </row>
    <row r="125" spans="1:65" s="2" customFormat="1" ht="16.5" customHeight="1">
      <c r="A125" s="31"/>
      <c r="B125" s="32"/>
      <c r="C125" s="196" t="s">
        <v>136</v>
      </c>
      <c r="D125" s="196" t="s">
        <v>109</v>
      </c>
      <c r="E125" s="197" t="s">
        <v>137</v>
      </c>
      <c r="F125" s="198" t="s">
        <v>138</v>
      </c>
      <c r="G125" s="199" t="s">
        <v>112</v>
      </c>
      <c r="H125" s="200">
        <v>0</v>
      </c>
      <c r="I125" s="201"/>
      <c r="J125" s="202">
        <f t="shared" si="0"/>
        <v>0</v>
      </c>
      <c r="K125" s="203"/>
      <c r="L125" s="36"/>
      <c r="M125" s="204" t="s">
        <v>1</v>
      </c>
      <c r="N125" s="205" t="s">
        <v>38</v>
      </c>
      <c r="O125" s="68"/>
      <c r="P125" s="206">
        <f t="shared" si="1"/>
        <v>0</v>
      </c>
      <c r="Q125" s="206">
        <v>0</v>
      </c>
      <c r="R125" s="206">
        <f t="shared" si="2"/>
        <v>0</v>
      </c>
      <c r="S125" s="206">
        <v>0</v>
      </c>
      <c r="T125" s="20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08" t="s">
        <v>113</v>
      </c>
      <c r="AT125" s="208" t="s">
        <v>109</v>
      </c>
      <c r="AU125" s="208" t="s">
        <v>80</v>
      </c>
      <c r="AY125" s="14" t="s">
        <v>106</v>
      </c>
      <c r="BE125" s="209">
        <f t="shared" si="4"/>
        <v>0</v>
      </c>
      <c r="BF125" s="209">
        <f t="shared" si="5"/>
        <v>0</v>
      </c>
      <c r="BG125" s="209">
        <f t="shared" si="6"/>
        <v>0</v>
      </c>
      <c r="BH125" s="209">
        <f t="shared" si="7"/>
        <v>0</v>
      </c>
      <c r="BI125" s="209">
        <f t="shared" si="8"/>
        <v>0</v>
      </c>
      <c r="BJ125" s="14" t="s">
        <v>78</v>
      </c>
      <c r="BK125" s="209">
        <f t="shared" si="9"/>
        <v>0</v>
      </c>
      <c r="BL125" s="14" t="s">
        <v>113</v>
      </c>
      <c r="BM125" s="208" t="s">
        <v>139</v>
      </c>
    </row>
    <row r="126" spans="1:65" s="2" customFormat="1" ht="24" customHeight="1">
      <c r="A126" s="31"/>
      <c r="B126" s="32"/>
      <c r="C126" s="196" t="s">
        <v>140</v>
      </c>
      <c r="D126" s="196" t="s">
        <v>109</v>
      </c>
      <c r="E126" s="197" t="s">
        <v>141</v>
      </c>
      <c r="F126" s="198" t="s">
        <v>142</v>
      </c>
      <c r="G126" s="199" t="s">
        <v>112</v>
      </c>
      <c r="H126" s="200">
        <v>0</v>
      </c>
      <c r="I126" s="201"/>
      <c r="J126" s="202">
        <f t="shared" si="0"/>
        <v>0</v>
      </c>
      <c r="K126" s="203"/>
      <c r="L126" s="36"/>
      <c r="M126" s="204" t="s">
        <v>1</v>
      </c>
      <c r="N126" s="205" t="s">
        <v>38</v>
      </c>
      <c r="O126" s="68"/>
      <c r="P126" s="206">
        <f t="shared" si="1"/>
        <v>0</v>
      </c>
      <c r="Q126" s="206">
        <v>0</v>
      </c>
      <c r="R126" s="206">
        <f t="shared" si="2"/>
        <v>0</v>
      </c>
      <c r="S126" s="206">
        <v>0</v>
      </c>
      <c r="T126" s="20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8" t="s">
        <v>113</v>
      </c>
      <c r="AT126" s="208" t="s">
        <v>109</v>
      </c>
      <c r="AU126" s="208" t="s">
        <v>80</v>
      </c>
      <c r="AY126" s="14" t="s">
        <v>106</v>
      </c>
      <c r="BE126" s="209">
        <f t="shared" si="4"/>
        <v>0</v>
      </c>
      <c r="BF126" s="209">
        <f t="shared" si="5"/>
        <v>0</v>
      </c>
      <c r="BG126" s="209">
        <f t="shared" si="6"/>
        <v>0</v>
      </c>
      <c r="BH126" s="209">
        <f t="shared" si="7"/>
        <v>0</v>
      </c>
      <c r="BI126" s="209">
        <f t="shared" si="8"/>
        <v>0</v>
      </c>
      <c r="BJ126" s="14" t="s">
        <v>78</v>
      </c>
      <c r="BK126" s="209">
        <f t="shared" si="9"/>
        <v>0</v>
      </c>
      <c r="BL126" s="14" t="s">
        <v>113</v>
      </c>
      <c r="BM126" s="208" t="s">
        <v>143</v>
      </c>
    </row>
    <row r="127" spans="1:65" s="2" customFormat="1" ht="16.5" customHeight="1">
      <c r="A127" s="31"/>
      <c r="B127" s="32"/>
      <c r="C127" s="196" t="s">
        <v>144</v>
      </c>
      <c r="D127" s="196" t="s">
        <v>109</v>
      </c>
      <c r="E127" s="197" t="s">
        <v>145</v>
      </c>
      <c r="F127" s="198" t="s">
        <v>146</v>
      </c>
      <c r="G127" s="199" t="s">
        <v>112</v>
      </c>
      <c r="H127" s="200">
        <v>0</v>
      </c>
      <c r="I127" s="201"/>
      <c r="J127" s="202">
        <f t="shared" si="0"/>
        <v>0</v>
      </c>
      <c r="K127" s="203"/>
      <c r="L127" s="36"/>
      <c r="M127" s="210" t="s">
        <v>1</v>
      </c>
      <c r="N127" s="211" t="s">
        <v>38</v>
      </c>
      <c r="O127" s="212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08" t="s">
        <v>113</v>
      </c>
      <c r="AT127" s="208" t="s">
        <v>109</v>
      </c>
      <c r="AU127" s="208" t="s">
        <v>80</v>
      </c>
      <c r="AY127" s="14" t="s">
        <v>106</v>
      </c>
      <c r="BE127" s="209">
        <f t="shared" si="4"/>
        <v>0</v>
      </c>
      <c r="BF127" s="209">
        <f t="shared" si="5"/>
        <v>0</v>
      </c>
      <c r="BG127" s="209">
        <f t="shared" si="6"/>
        <v>0</v>
      </c>
      <c r="BH127" s="209">
        <f t="shared" si="7"/>
        <v>0</v>
      </c>
      <c r="BI127" s="209">
        <f t="shared" si="8"/>
        <v>0</v>
      </c>
      <c r="BJ127" s="14" t="s">
        <v>78</v>
      </c>
      <c r="BK127" s="209">
        <f t="shared" si="9"/>
        <v>0</v>
      </c>
      <c r="BL127" s="14" t="s">
        <v>113</v>
      </c>
      <c r="BM127" s="208" t="s">
        <v>147</v>
      </c>
    </row>
    <row r="128" spans="1:65" s="2" customFormat="1" ht="6.95" customHeight="1">
      <c r="A128" s="31"/>
      <c r="B128" s="51"/>
      <c r="C128" s="52"/>
      <c r="D128" s="52"/>
      <c r="E128" s="52"/>
      <c r="F128" s="52"/>
      <c r="G128" s="52"/>
      <c r="H128" s="52"/>
      <c r="I128" s="144"/>
      <c r="J128" s="52"/>
      <c r="K128" s="52"/>
      <c r="L128" s="36"/>
      <c r="M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</sheetData>
  <sheetProtection algorithmName="SHA-512" hashValue="V84aGbVHmSU1dCdA8LSTL88vuEMOaRjpwFKtId69J8xOCfY9a+5ikPyvQNY99ivVHDUFqVD7DJuLxNnQoMeLjw==" saltValue="dl/4ZghO1uK8xqk75n7yLct0mvr9qSO+mwUVrflDLIoZfMEr9B62byRlkfrgS7me3os26/kuMsE3E+AS05tTOw==" spinCount="100000" sheet="1" objects="1" scenarios="1" formatColumns="0" formatRows="0" autoFilter="0"/>
  <autoFilter ref="C114:K127"/>
  <mergeCells count="6">
    <mergeCell ref="L2:V2"/>
    <mergeCell ref="E7:H7"/>
    <mergeCell ref="E16:H16"/>
    <mergeCell ref="E25:H25"/>
    <mergeCell ref="E85:H85"/>
    <mergeCell ref="E107:H10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P042019 - PD Lávka přes Labe</vt:lpstr>
      <vt:lpstr>'P042019 - PD Lávka přes Labe'!Názvy_tisku</vt:lpstr>
      <vt:lpstr>'Rekapitulace stavby'!Názvy_tisku</vt:lpstr>
      <vt:lpstr>'P042019 - PD Lávka přes Labe'!Oblast_tisku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Dvořáková Lucie</dc:creator>
  <cp:lastModifiedBy>Bc. Michálková Tereza</cp:lastModifiedBy>
  <dcterms:created xsi:type="dcterms:W3CDTF">2019-12-11T07:44:44Z</dcterms:created>
  <dcterms:modified xsi:type="dcterms:W3CDTF">2019-12-18T15:25:29Z</dcterms:modified>
</cp:coreProperties>
</file>