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AD7AA50D3CBE42/Dokumenty/FANSHANS s.r.o 2022/ROZPOČTY since 2020/950 PUMPTRACK CZ_SK/1010 MYSTIC LOVOSICE/ODEVZDÁNÍ/"/>
    </mc:Choice>
  </mc:AlternateContent>
  <xr:revisionPtr revIDLastSave="3" documentId="8_{D663FB58-B270-4D4F-9682-890FFA34A5B7}" xr6:coauthVersionLast="47" xr6:coauthVersionMax="47" xr10:uidLastSave="{DF4DBD3C-E4ED-4DB4-97A5-F17B2DDD2E03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'01 001 Pol'!$A$1:$Y$343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342" i="12"/>
  <c r="BA340" i="12"/>
  <c r="BA337" i="12"/>
  <c r="BA331" i="12"/>
  <c r="BA329" i="12"/>
  <c r="BA277" i="12"/>
  <c r="BA171" i="12"/>
  <c r="BA126" i="12"/>
  <c r="BA102" i="12"/>
  <c r="BA51" i="12"/>
  <c r="BA48" i="12"/>
  <c r="BA34" i="12"/>
  <c r="BA25" i="12"/>
  <c r="BA21" i="12"/>
  <c r="BA18" i="12"/>
  <c r="BA10" i="12"/>
  <c r="G8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4" i="12"/>
  <c r="M14" i="12" s="1"/>
  <c r="I14" i="12"/>
  <c r="K14" i="12"/>
  <c r="O14" i="12"/>
  <c r="Q14" i="12"/>
  <c r="V14" i="12"/>
  <c r="G17" i="12"/>
  <c r="I17" i="12"/>
  <c r="K17" i="12"/>
  <c r="M17" i="12"/>
  <c r="O17" i="12"/>
  <c r="Q17" i="12"/>
  <c r="V17" i="12"/>
  <c r="G20" i="12"/>
  <c r="M20" i="12" s="1"/>
  <c r="I20" i="12"/>
  <c r="K20" i="12"/>
  <c r="O20" i="12"/>
  <c r="Q20" i="12"/>
  <c r="V20" i="12"/>
  <c r="G24" i="12"/>
  <c r="I24" i="12"/>
  <c r="K24" i="12"/>
  <c r="M24" i="12"/>
  <c r="O24" i="12"/>
  <c r="Q24" i="12"/>
  <c r="V24" i="12"/>
  <c r="G28" i="12"/>
  <c r="I28" i="12"/>
  <c r="K28" i="12"/>
  <c r="M28" i="12"/>
  <c r="O28" i="12"/>
  <c r="Q28" i="12"/>
  <c r="V28" i="12"/>
  <c r="G33" i="12"/>
  <c r="I33" i="12"/>
  <c r="K33" i="12"/>
  <c r="M33" i="12"/>
  <c r="O33" i="12"/>
  <c r="Q33" i="12"/>
  <c r="V33" i="12"/>
  <c r="G37" i="12"/>
  <c r="I37" i="12"/>
  <c r="K37" i="12"/>
  <c r="M37" i="12"/>
  <c r="O37" i="12"/>
  <c r="Q37" i="12"/>
  <c r="V37" i="12"/>
  <c r="G47" i="12"/>
  <c r="M47" i="12" s="1"/>
  <c r="I47" i="12"/>
  <c r="K47" i="12"/>
  <c r="O47" i="12"/>
  <c r="Q47" i="12"/>
  <c r="V47" i="12"/>
  <c r="G55" i="12"/>
  <c r="I55" i="12"/>
  <c r="K55" i="12"/>
  <c r="M55" i="12"/>
  <c r="O55" i="12"/>
  <c r="Q55" i="12"/>
  <c r="V55" i="12"/>
  <c r="G57" i="12"/>
  <c r="I57" i="12"/>
  <c r="K57" i="12"/>
  <c r="M57" i="12"/>
  <c r="O57" i="12"/>
  <c r="Q57" i="12"/>
  <c r="V57" i="12"/>
  <c r="G62" i="12"/>
  <c r="I62" i="12"/>
  <c r="K62" i="12"/>
  <c r="M62" i="12"/>
  <c r="O62" i="12"/>
  <c r="Q62" i="12"/>
  <c r="V62" i="12"/>
  <c r="G65" i="12"/>
  <c r="M65" i="12" s="1"/>
  <c r="I65" i="12"/>
  <c r="K65" i="12"/>
  <c r="O65" i="12"/>
  <c r="Q65" i="12"/>
  <c r="V65" i="12"/>
  <c r="G70" i="12"/>
  <c r="I70" i="12"/>
  <c r="K70" i="12"/>
  <c r="M70" i="12"/>
  <c r="O70" i="12"/>
  <c r="Q70" i="12"/>
  <c r="V70" i="12"/>
  <c r="G73" i="12"/>
  <c r="I73" i="12"/>
  <c r="K73" i="12"/>
  <c r="M73" i="12"/>
  <c r="O73" i="12"/>
  <c r="Q73" i="12"/>
  <c r="V73" i="12"/>
  <c r="G77" i="12"/>
  <c r="M77" i="12" s="1"/>
  <c r="I77" i="12"/>
  <c r="K77" i="12"/>
  <c r="O77" i="12"/>
  <c r="Q77" i="12"/>
  <c r="V77" i="12"/>
  <c r="G82" i="12"/>
  <c r="G83" i="12"/>
  <c r="M83" i="12" s="1"/>
  <c r="M82" i="12" s="1"/>
  <c r="I83" i="12"/>
  <c r="I82" i="12" s="1"/>
  <c r="K83" i="12"/>
  <c r="K82" i="12" s="1"/>
  <c r="O83" i="12"/>
  <c r="Q83" i="12"/>
  <c r="V83" i="12"/>
  <c r="G89" i="12"/>
  <c r="I89" i="12"/>
  <c r="K89" i="12"/>
  <c r="M89" i="12"/>
  <c r="O89" i="12"/>
  <c r="Q89" i="12"/>
  <c r="V89" i="12"/>
  <c r="G92" i="12"/>
  <c r="M92" i="12" s="1"/>
  <c r="I92" i="12"/>
  <c r="K92" i="12"/>
  <c r="O92" i="12"/>
  <c r="O82" i="12" s="1"/>
  <c r="Q92" i="12"/>
  <c r="V92" i="12"/>
  <c r="G95" i="12"/>
  <c r="I95" i="12"/>
  <c r="K95" i="12"/>
  <c r="M95" i="12"/>
  <c r="O95" i="12"/>
  <c r="Q95" i="12"/>
  <c r="V95" i="12"/>
  <c r="G98" i="12"/>
  <c r="I98" i="12"/>
  <c r="K98" i="12"/>
  <c r="M98" i="12"/>
  <c r="O98" i="12"/>
  <c r="Q98" i="12"/>
  <c r="V98" i="12"/>
  <c r="V82" i="12" s="1"/>
  <c r="G101" i="12"/>
  <c r="I101" i="12"/>
  <c r="K101" i="12"/>
  <c r="M101" i="12"/>
  <c r="O101" i="12"/>
  <c r="Q101" i="12"/>
  <c r="V101" i="12"/>
  <c r="G106" i="12"/>
  <c r="I106" i="12"/>
  <c r="K106" i="12"/>
  <c r="M106" i="12"/>
  <c r="O106" i="12"/>
  <c r="Q106" i="12"/>
  <c r="Q82" i="12" s="1"/>
  <c r="V106" i="12"/>
  <c r="G109" i="12"/>
  <c r="M109" i="12" s="1"/>
  <c r="I109" i="12"/>
  <c r="K109" i="12"/>
  <c r="O109" i="12"/>
  <c r="Q109" i="12"/>
  <c r="V109" i="12"/>
  <c r="G111" i="12"/>
  <c r="I111" i="12"/>
  <c r="K111" i="12"/>
  <c r="M111" i="12"/>
  <c r="O111" i="12"/>
  <c r="Q111" i="12"/>
  <c r="V111" i="12"/>
  <c r="G113" i="12"/>
  <c r="I113" i="12"/>
  <c r="K113" i="12"/>
  <c r="M113" i="12"/>
  <c r="O113" i="12"/>
  <c r="Q113" i="12"/>
  <c r="V113" i="12"/>
  <c r="G115" i="12"/>
  <c r="G114" i="12" s="1"/>
  <c r="I115" i="12"/>
  <c r="I114" i="12" s="1"/>
  <c r="K115" i="12"/>
  <c r="K114" i="12" s="1"/>
  <c r="O115" i="12"/>
  <c r="O114" i="12" s="1"/>
  <c r="Q115" i="12"/>
  <c r="Q114" i="12" s="1"/>
  <c r="V115" i="12"/>
  <c r="G119" i="12"/>
  <c r="I119" i="12"/>
  <c r="K119" i="12"/>
  <c r="M119" i="12"/>
  <c r="O119" i="12"/>
  <c r="Q119" i="12"/>
  <c r="V119" i="12"/>
  <c r="G123" i="12"/>
  <c r="I123" i="12"/>
  <c r="K123" i="12"/>
  <c r="M123" i="12"/>
  <c r="O123" i="12"/>
  <c r="Q123" i="12"/>
  <c r="V123" i="12"/>
  <c r="G125" i="12"/>
  <c r="M125" i="12" s="1"/>
  <c r="I125" i="12"/>
  <c r="K125" i="12"/>
  <c r="O125" i="12"/>
  <c r="Q125" i="12"/>
  <c r="V125" i="12"/>
  <c r="G128" i="12"/>
  <c r="I128" i="12"/>
  <c r="K128" i="12"/>
  <c r="M128" i="12"/>
  <c r="O128" i="12"/>
  <c r="Q128" i="12"/>
  <c r="V128" i="12"/>
  <c r="V114" i="12" s="1"/>
  <c r="G132" i="12"/>
  <c r="M132" i="12" s="1"/>
  <c r="I132" i="12"/>
  <c r="K132" i="12"/>
  <c r="O132" i="12"/>
  <c r="Q132" i="12"/>
  <c r="V132" i="12"/>
  <c r="G138" i="12"/>
  <c r="I138" i="12"/>
  <c r="K138" i="12"/>
  <c r="M138" i="12"/>
  <c r="O138" i="12"/>
  <c r="Q138" i="12"/>
  <c r="V138" i="12"/>
  <c r="G143" i="12"/>
  <c r="M143" i="12" s="1"/>
  <c r="I143" i="12"/>
  <c r="K143" i="12"/>
  <c r="O143" i="12"/>
  <c r="Q143" i="12"/>
  <c r="V143" i="12"/>
  <c r="G147" i="12"/>
  <c r="I147" i="12"/>
  <c r="K147" i="12"/>
  <c r="M147" i="12"/>
  <c r="O147" i="12"/>
  <c r="Q147" i="12"/>
  <c r="V147" i="12"/>
  <c r="G154" i="12"/>
  <c r="I154" i="12"/>
  <c r="K154" i="12"/>
  <c r="M154" i="12"/>
  <c r="O154" i="12"/>
  <c r="Q154" i="12"/>
  <c r="V154" i="12"/>
  <c r="G156" i="12"/>
  <c r="I156" i="12"/>
  <c r="K156" i="12"/>
  <c r="M156" i="12"/>
  <c r="O156" i="12"/>
  <c r="Q156" i="12"/>
  <c r="V156" i="12"/>
  <c r="G159" i="12"/>
  <c r="I159" i="12"/>
  <c r="K159" i="12"/>
  <c r="M159" i="12"/>
  <c r="O159" i="12"/>
  <c r="Q159" i="12"/>
  <c r="V159" i="12"/>
  <c r="G163" i="12"/>
  <c r="M163" i="12" s="1"/>
  <c r="I163" i="12"/>
  <c r="K163" i="12"/>
  <c r="O163" i="12"/>
  <c r="Q163" i="12"/>
  <c r="V163" i="12"/>
  <c r="G167" i="12"/>
  <c r="I167" i="12"/>
  <c r="K167" i="12"/>
  <c r="M167" i="12"/>
  <c r="O167" i="12"/>
  <c r="Q167" i="12"/>
  <c r="V167" i="12"/>
  <c r="G169" i="12"/>
  <c r="G170" i="12"/>
  <c r="I170" i="12"/>
  <c r="K170" i="12"/>
  <c r="M170" i="12"/>
  <c r="O170" i="12"/>
  <c r="O169" i="12" s="1"/>
  <c r="Q170" i="12"/>
  <c r="Q169" i="12" s="1"/>
  <c r="V170" i="12"/>
  <c r="V169" i="12" s="1"/>
  <c r="G172" i="12"/>
  <c r="M172" i="12" s="1"/>
  <c r="M169" i="12" s="1"/>
  <c r="I172" i="12"/>
  <c r="I169" i="12" s="1"/>
  <c r="K172" i="12"/>
  <c r="K169" i="12" s="1"/>
  <c r="O172" i="12"/>
  <c r="Q172" i="12"/>
  <c r="V172" i="12"/>
  <c r="G176" i="12"/>
  <c r="G175" i="12" s="1"/>
  <c r="I176" i="12"/>
  <c r="I175" i="12" s="1"/>
  <c r="K176" i="12"/>
  <c r="K175" i="12" s="1"/>
  <c r="M176" i="12"/>
  <c r="M175" i="12" s="1"/>
  <c r="O176" i="12"/>
  <c r="O175" i="12" s="1"/>
  <c r="Q176" i="12"/>
  <c r="Q175" i="12" s="1"/>
  <c r="V176" i="12"/>
  <c r="V175" i="12" s="1"/>
  <c r="G188" i="12"/>
  <c r="M188" i="12" s="1"/>
  <c r="I188" i="12"/>
  <c r="K188" i="12"/>
  <c r="O188" i="12"/>
  <c r="Q188" i="12"/>
  <c r="V188" i="12"/>
  <c r="G191" i="12"/>
  <c r="I191" i="12"/>
  <c r="K191" i="12"/>
  <c r="M191" i="12"/>
  <c r="O191" i="12"/>
  <c r="Q191" i="12"/>
  <c r="V191" i="12"/>
  <c r="G194" i="12"/>
  <c r="M194" i="12" s="1"/>
  <c r="I194" i="12"/>
  <c r="K194" i="12"/>
  <c r="O194" i="12"/>
  <c r="Q194" i="12"/>
  <c r="V194" i="12"/>
  <c r="G205" i="12"/>
  <c r="I205" i="12"/>
  <c r="K205" i="12"/>
  <c r="M205" i="12"/>
  <c r="O205" i="12"/>
  <c r="Q205" i="12"/>
  <c r="V205" i="12"/>
  <c r="G212" i="12"/>
  <c r="M212" i="12" s="1"/>
  <c r="I212" i="12"/>
  <c r="K212" i="12"/>
  <c r="O212" i="12"/>
  <c r="Q212" i="12"/>
  <c r="V212" i="12"/>
  <c r="G229" i="12"/>
  <c r="I229" i="12"/>
  <c r="K229" i="12"/>
  <c r="M229" i="12"/>
  <c r="O229" i="12"/>
  <c r="Q229" i="12"/>
  <c r="V229" i="12"/>
  <c r="G236" i="12"/>
  <c r="I236" i="12"/>
  <c r="K236" i="12"/>
  <c r="M236" i="12"/>
  <c r="O236" i="12"/>
  <c r="Q236" i="12"/>
  <c r="V236" i="12"/>
  <c r="G248" i="12"/>
  <c r="I248" i="12"/>
  <c r="K248" i="12"/>
  <c r="M248" i="12"/>
  <c r="O248" i="12"/>
  <c r="Q248" i="12"/>
  <c r="V248" i="12"/>
  <c r="G251" i="12"/>
  <c r="I251" i="12"/>
  <c r="K251" i="12"/>
  <c r="M251" i="12"/>
  <c r="O251" i="12"/>
  <c r="Q251" i="12"/>
  <c r="V251" i="12"/>
  <c r="G253" i="12"/>
  <c r="M253" i="12" s="1"/>
  <c r="I253" i="12"/>
  <c r="K253" i="12"/>
  <c r="O253" i="12"/>
  <c r="Q253" i="12"/>
  <c r="V253" i="12"/>
  <c r="G256" i="12"/>
  <c r="I256" i="12"/>
  <c r="K256" i="12"/>
  <c r="M256" i="12"/>
  <c r="O256" i="12"/>
  <c r="Q256" i="12"/>
  <c r="V256" i="12"/>
  <c r="G261" i="12"/>
  <c r="I261" i="12"/>
  <c r="K261" i="12"/>
  <c r="M261" i="12"/>
  <c r="O261" i="12"/>
  <c r="Q261" i="12"/>
  <c r="V261" i="12"/>
  <c r="G263" i="12"/>
  <c r="I263" i="12"/>
  <c r="K263" i="12"/>
  <c r="M263" i="12"/>
  <c r="O263" i="12"/>
  <c r="Q263" i="12"/>
  <c r="V263" i="12"/>
  <c r="I265" i="12"/>
  <c r="K265" i="12"/>
  <c r="Q265" i="12"/>
  <c r="G266" i="12"/>
  <c r="M266" i="12" s="1"/>
  <c r="M265" i="12" s="1"/>
  <c r="I266" i="12"/>
  <c r="K266" i="12"/>
  <c r="O266" i="12"/>
  <c r="Q266" i="12"/>
  <c r="V266" i="12"/>
  <c r="V265" i="12" s="1"/>
  <c r="G270" i="12"/>
  <c r="I270" i="12"/>
  <c r="K270" i="12"/>
  <c r="M270" i="12"/>
  <c r="O270" i="12"/>
  <c r="O265" i="12" s="1"/>
  <c r="Q270" i="12"/>
  <c r="V270" i="12"/>
  <c r="G271" i="12"/>
  <c r="M271" i="12" s="1"/>
  <c r="I271" i="12"/>
  <c r="K271" i="12"/>
  <c r="O271" i="12"/>
  <c r="Q271" i="12"/>
  <c r="V271" i="12"/>
  <c r="O273" i="12"/>
  <c r="Q273" i="12"/>
  <c r="V273" i="12"/>
  <c r="G274" i="12"/>
  <c r="M274" i="12" s="1"/>
  <c r="M273" i="12" s="1"/>
  <c r="I274" i="12"/>
  <c r="I273" i="12" s="1"/>
  <c r="K274" i="12"/>
  <c r="K273" i="12" s="1"/>
  <c r="O274" i="12"/>
  <c r="Q274" i="12"/>
  <c r="V274" i="12"/>
  <c r="G276" i="12"/>
  <c r="I276" i="12"/>
  <c r="K276" i="12"/>
  <c r="M276" i="12"/>
  <c r="O276" i="12"/>
  <c r="Q276" i="12"/>
  <c r="V276" i="12"/>
  <c r="G278" i="12"/>
  <c r="I278" i="12"/>
  <c r="K278" i="12"/>
  <c r="M278" i="12"/>
  <c r="O278" i="12"/>
  <c r="G279" i="12"/>
  <c r="I279" i="12"/>
  <c r="K279" i="12"/>
  <c r="M279" i="12"/>
  <c r="O279" i="12"/>
  <c r="Q279" i="12"/>
  <c r="Q278" i="12" s="1"/>
  <c r="V279" i="12"/>
  <c r="V278" i="12" s="1"/>
  <c r="G280" i="12"/>
  <c r="V280" i="12"/>
  <c r="G281" i="12"/>
  <c r="I281" i="12"/>
  <c r="K281" i="12"/>
  <c r="M281" i="12"/>
  <c r="O281" i="12"/>
  <c r="Q281" i="12"/>
  <c r="V281" i="12"/>
  <c r="G283" i="12"/>
  <c r="I283" i="12"/>
  <c r="K283" i="12"/>
  <c r="M283" i="12"/>
  <c r="O283" i="12"/>
  <c r="O280" i="12" s="1"/>
  <c r="Q283" i="12"/>
  <c r="Q280" i="12" s="1"/>
  <c r="V283" i="12"/>
  <c r="G287" i="12"/>
  <c r="M287" i="12" s="1"/>
  <c r="M280" i="12" s="1"/>
  <c r="I287" i="12"/>
  <c r="I280" i="12" s="1"/>
  <c r="K287" i="12"/>
  <c r="O287" i="12"/>
  <c r="Q287" i="12"/>
  <c r="V287" i="12"/>
  <c r="G291" i="12"/>
  <c r="I291" i="12"/>
  <c r="K291" i="12"/>
  <c r="M291" i="12"/>
  <c r="O291" i="12"/>
  <c r="Q291" i="12"/>
  <c r="V291" i="12"/>
  <c r="G301" i="12"/>
  <c r="I301" i="12"/>
  <c r="K301" i="12"/>
  <c r="M301" i="12"/>
  <c r="O301" i="12"/>
  <c r="Q301" i="12"/>
  <c r="V301" i="12"/>
  <c r="G310" i="12"/>
  <c r="I310" i="12"/>
  <c r="K310" i="12"/>
  <c r="M310" i="12"/>
  <c r="O310" i="12"/>
  <c r="Q310" i="12"/>
  <c r="V310" i="12"/>
  <c r="G312" i="12"/>
  <c r="M312" i="12" s="1"/>
  <c r="I312" i="12"/>
  <c r="K312" i="12"/>
  <c r="K280" i="12" s="1"/>
  <c r="O312" i="12"/>
  <c r="Q312" i="12"/>
  <c r="V312" i="12"/>
  <c r="G315" i="12"/>
  <c r="G314" i="12" s="1"/>
  <c r="I315" i="12"/>
  <c r="I314" i="12" s="1"/>
  <c r="K315" i="12"/>
  <c r="K314" i="12" s="1"/>
  <c r="M315" i="12"/>
  <c r="M314" i="12" s="1"/>
  <c r="O315" i="12"/>
  <c r="O314" i="12" s="1"/>
  <c r="Q315" i="12"/>
  <c r="Q314" i="12" s="1"/>
  <c r="V315" i="12"/>
  <c r="V314" i="12" s="1"/>
  <c r="G319" i="12"/>
  <c r="M319" i="12" s="1"/>
  <c r="I319" i="12"/>
  <c r="K319" i="12"/>
  <c r="O319" i="12"/>
  <c r="Q319" i="12"/>
  <c r="V319" i="12"/>
  <c r="G322" i="12"/>
  <c r="I322" i="12"/>
  <c r="K322" i="12"/>
  <c r="M322" i="12"/>
  <c r="O322" i="12"/>
  <c r="Q322" i="12"/>
  <c r="V322" i="12"/>
  <c r="G325" i="12"/>
  <c r="K325" i="12"/>
  <c r="G326" i="12"/>
  <c r="I326" i="12"/>
  <c r="K326" i="12"/>
  <c r="M326" i="12"/>
  <c r="O326" i="12"/>
  <c r="O325" i="12" s="1"/>
  <c r="Q326" i="12"/>
  <c r="Q325" i="12" s="1"/>
  <c r="V326" i="12"/>
  <c r="V325" i="12" s="1"/>
  <c r="G327" i="12"/>
  <c r="M327" i="12" s="1"/>
  <c r="I327" i="12"/>
  <c r="I325" i="12" s="1"/>
  <c r="K327" i="12"/>
  <c r="O327" i="12"/>
  <c r="Q327" i="12"/>
  <c r="V327" i="12"/>
  <c r="G330" i="12"/>
  <c r="I330" i="12"/>
  <c r="K330" i="12"/>
  <c r="M330" i="12"/>
  <c r="O330" i="12"/>
  <c r="Q330" i="12"/>
  <c r="V330" i="12"/>
  <c r="G332" i="12"/>
  <c r="I332" i="12"/>
  <c r="K332" i="12"/>
  <c r="M332" i="12"/>
  <c r="O332" i="12"/>
  <c r="Q332" i="12"/>
  <c r="V332" i="12"/>
  <c r="G336" i="12"/>
  <c r="I336" i="12"/>
  <c r="K336" i="12"/>
  <c r="M336" i="12"/>
  <c r="O336" i="12"/>
  <c r="Q336" i="12"/>
  <c r="V336" i="12"/>
  <c r="G339" i="12"/>
  <c r="I339" i="12"/>
  <c r="K339" i="12"/>
  <c r="M339" i="12"/>
  <c r="O339" i="12"/>
  <c r="Q339" i="12"/>
  <c r="V339" i="12"/>
  <c r="AE342" i="12"/>
  <c r="AF342" i="12"/>
  <c r="I20" i="1"/>
  <c r="I19" i="1"/>
  <c r="I18" i="1"/>
  <c r="I17" i="1"/>
  <c r="I16" i="1"/>
  <c r="I64" i="1"/>
  <c r="J60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62" i="1" l="1"/>
  <c r="J61" i="1"/>
  <c r="J53" i="1"/>
  <c r="J54" i="1"/>
  <c r="J56" i="1"/>
  <c r="J63" i="1"/>
  <c r="J55" i="1"/>
  <c r="J57" i="1"/>
  <c r="J58" i="1"/>
  <c r="J59" i="1"/>
  <c r="G26" i="1"/>
  <c r="A26" i="1"/>
  <c r="A23" i="1"/>
  <c r="G28" i="1"/>
  <c r="M325" i="12"/>
  <c r="M8" i="12"/>
  <c r="M115" i="12"/>
  <c r="M114" i="12" s="1"/>
  <c r="G273" i="12"/>
  <c r="G265" i="12"/>
  <c r="I21" i="1"/>
  <c r="I39" i="1"/>
  <c r="I43" i="1" s="1"/>
  <c r="J64" i="1" l="1"/>
  <c r="G24" i="1"/>
  <c r="A27" i="1" s="1"/>
  <c r="A24" i="1"/>
  <c r="J39" i="1"/>
  <c r="J43" i="1" s="1"/>
  <c r="J41" i="1"/>
  <c r="J42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Vabr</author>
  </authors>
  <commentList>
    <comment ref="S6" authorId="0" shapeId="0" xr:uid="{5BCBE0EC-1115-4FDA-AE0A-801F27E402D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D713F72-6E22-4FE1-9F65-0B955D1B203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<sst xmlns="http://schemas.openxmlformats.org/spreadsheetml/2006/main" count="1371" uniqueCount="507">
  <si>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</si>
  <si>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</si>
  <si>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</si>
  <si>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</si>
  <si>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</si>
  <si>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</si>
  <si>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</si>
  <si>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</si>
  <si>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</si>
  <si>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</si>
  <si>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</si>
  <si>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</si>
  <si>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</si>
  <si>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</si>
  <si>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</si>
  <si>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</si>
  <si>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</si>
  <si>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</si>
  <si>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</si>
  <si>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</si>
  <si>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</si>
  <si>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</si>
  <si>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</si>
  <si>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</si>
  <si>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</si>
  <si>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</si>
  <si>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</si>
  <si>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</si>
  <si>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</si>
  <si>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</si>
  <si>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</si>
  <si>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</si>
  <si>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</si>
  <si>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</si>
  <si>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</si>
  <si>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</si>
  <si>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</si>
  <si>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</si>
  <si>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</si>
  <si>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</si>
  <si>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</si>
  <si>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</si>
  <si>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</si>
  <si>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001</t>
  </si>
  <si>
    <t>E - výkaz výměr</t>
  </si>
  <si>
    <t>01</t>
  </si>
  <si>
    <t>skatepark</t>
  </si>
  <si>
    <t>Objekt:</t>
  </si>
  <si>
    <t>Rozpočet:</t>
  </si>
  <si>
    <t>1010</t>
  </si>
  <si>
    <t>SKATEPARK LOVOSICE</t>
  </si>
  <si>
    <t>Město Lovosice</t>
  </si>
  <si>
    <t>Školní 407/2</t>
  </si>
  <si>
    <t>Lovosice</t>
  </si>
  <si>
    <t>41002</t>
  </si>
  <si>
    <t>00263991</t>
  </si>
  <si>
    <t>CZ00263991</t>
  </si>
  <si>
    <t>Stavba</t>
  </si>
  <si>
    <t>Stavební objekt</t>
  </si>
  <si>
    <t>Celkem za stavbu</t>
  </si>
  <si>
    <t>CZK</t>
  </si>
  <si>
    <t>#POPS</t>
  </si>
  <si>
    <t>Popis stavby: 1010 - SKATEPARK LOVOSICE</t>
  </si>
  <si>
    <t>#POPO</t>
  </si>
  <si>
    <t>Popis objektu: 01 - skatepark</t>
  </si>
  <si>
    <t>#POPR</t>
  </si>
  <si>
    <t>Popis rozpočtu: 001 - E - výkaz výměr</t>
  </si>
  <si>
    <t>Rekapitulace dílů</t>
  </si>
  <si>
    <t>Typ dílu</t>
  </si>
  <si>
    <t>1</t>
  </si>
  <si>
    <t>Zemní práce</t>
  </si>
  <si>
    <t>18</t>
  </si>
  <si>
    <t>Povrchové úpravy terénu</t>
  </si>
  <si>
    <t>2</t>
  </si>
  <si>
    <t>Základy a zvláštní zakládání</t>
  </si>
  <si>
    <t>5</t>
  </si>
  <si>
    <t>Komunikace</t>
  </si>
  <si>
    <t>6</t>
  </si>
  <si>
    <t>Úpravy povrchu, podlahy</t>
  </si>
  <si>
    <t>91</t>
  </si>
  <si>
    <t>Doplňující práce na komunikaci</t>
  </si>
  <si>
    <t>95</t>
  </si>
  <si>
    <t>Dokončovací konstrukce na pozemních stavbách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</si>
  <si>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</si>
  <si>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</si>
  <si>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</si>
  <si>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</si>
  <si>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</si>
  <si>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</si>
  <si>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</si>
  <si>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</si>
  <si>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</si>
  <si>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</si>
  <si>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</si>
  <si>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</si>
  <si>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</si>
  <si>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</si>
  <si>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</si>
  <si>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</si>
  <si>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</si>
  <si>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</si>
  <si>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</si>
  <si>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</si>
  <si>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</si>
  <si>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</si>
  <si>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</si>
  <si>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</si>
  <si>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</si>
  <si>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</si>
  <si>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</si>
  <si>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</si>
  <si>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</si>
  <si>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</si>
  <si>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</si>
  <si>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</si>
  <si>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</si>
  <si>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</si>
  <si>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</si>
  <si>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</si>
  <si>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</si>
  <si>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</si>
  <si>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111301111R00</t>
  </si>
  <si>
    <t>Sejmutí drnu sejmutí drnu tl. do 100 mm s nařezáním, vyrýpnutím, zvednutím, přemístěním a složením na vzdálenost do 50 m nebo s naložením na dopravní prostředek</t>
  </si>
  <si>
    <t>m2</t>
  </si>
  <si>
    <t>823-1</t>
  </si>
  <si>
    <t>RTS 25/ I</t>
  </si>
  <si>
    <t>Práce</t>
  </si>
  <si>
    <t>Běžná</t>
  </si>
  <si>
    <t>POL1_</t>
  </si>
  <si>
    <t>tl. do 10 cm s nařezáním, vyrýpnutím, zvednutím, přemístěním a složením na vzdálenost do 50 m nebo s naložením na dopravní prostředek,</t>
  </si>
  <si>
    <t>SPI</t>
  </si>
  <si>
    <t xml:space="preserve">stržení drnu, přesun materiálu, materiál zůstáva na staveništi a bude použitý na výplně, dosypy, svahování krajů překážek : </t>
  </si>
  <si>
    <t>VV</t>
  </si>
  <si>
    <t xml:space="preserve">plocha skateparku s potřebným přesahem : </t>
  </si>
  <si>
    <t>351+220</t>
  </si>
  <si>
    <t>113108415R00</t>
  </si>
  <si>
    <t>Odstranění podkladů nebo krytů živičných, v ploše jednotlivě nad 50 m2, tloušťka vrstvy 150 mm</t>
  </si>
  <si>
    <t>822-1</t>
  </si>
  <si>
    <t xml:space="preserve">bourání asfaltové plochy : </t>
  </si>
  <si>
    <t>199+102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</si>
  <si>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</si>
  <si>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</si>
  <si>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</si>
  <si>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</si>
  <si>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bourání stávajícího obrubníku : 57+72</t>
  </si>
  <si>
    <t>120901121RT3</t>
  </si>
  <si>
    <t>Bourání konstrukcí v odkopávkách a prokopávkách z betonu, prostého, těžkou technikou</t>
  </si>
  <si>
    <t>m3</t>
  </si>
  <si>
    <t>800-1</t>
  </si>
  <si>
    <t>korytech vodotečí, melioračních kanálech s přemístěním suti na hromady na vzdálenost do 20 m nebo s naložením na dopravní prostředek,</t>
  </si>
  <si>
    <t xml:space="preserve">bourání stávajícího obrubníku - betonové lože : </t>
  </si>
  <si>
    <t>(57+72)*0,3*0,3</t>
  </si>
  <si>
    <t>122207119R00</t>
  </si>
  <si>
    <t>Odkopávky nebo prokopávky nezapažené hornina třídy 3, příplatek za lepivost</t>
  </si>
  <si>
    <t>při pozemkových úpravách, s přehozením výkopku na vzdálenost do 3 m nebo s naložením na dopravní prostředek,</t>
  </si>
  <si>
    <t>Odkaz na mn. položky pořadí 6 : 114,20000</t>
  </si>
  <si>
    <t>Odkaz na mn. položky pořadí 7 : 33,60000</t>
  </si>
  <si>
    <t>122201101R00</t>
  </si>
  <si>
    <t>Odkopávky a  prokopávky nezapažené v hornině 3  do 100 m3</t>
  </si>
  <si>
    <t>s přehozením výkopku na vzdálenost do 3 m nebo s naložením na dopravní prostředek,</t>
  </si>
  <si>
    <t>200 mm : (351+220)*0,2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</si>
  <si>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</si>
  <si>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</si>
  <si>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</si>
  <si>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odovodnění bowl : 20*0,6*1</t>
  </si>
  <si>
    <t>vsakovací dreny : 8*3*0,6*1,5</t>
  </si>
  <si>
    <t>162701155R00</t>
  </si>
  <si>
    <t>Vodorovné přemístění výkopku z horniny 5 až 7, na vzdálenost přes 9 000  do 10 000 m</t>
  </si>
  <si>
    <t>po suchu, bez naložení výkopku, avšak se složením bez rozhrnutí, zpáteční cesta vozidla.</t>
  </si>
  <si>
    <t xml:space="preserve">dovoz vhodného násypové materiálu pro modelaci tělesa : </t>
  </si>
  <si>
    <t>332+94 : 426</t>
  </si>
  <si>
    <t>121+55 : 176</t>
  </si>
  <si>
    <t xml:space="preserve">dovoz chybějícího materiálu pro obsypy boků a svahování : </t>
  </si>
  <si>
    <t xml:space="preserve">doplnění vrstvy spolu s ornicí : </t>
  </si>
  <si>
    <t xml:space="preserve">svahování těles překážek vně skateparku : </t>
  </si>
  <si>
    <t>94</t>
  </si>
  <si>
    <t>55</t>
  </si>
  <si>
    <t>162206113R00</t>
  </si>
  <si>
    <t xml:space="preserve">Vodorovné přemístění výkopku zemina pro zúrodnění, vzdálenost přes 50 do 100 m,  </t>
  </si>
  <si>
    <t>823-2</t>
  </si>
  <si>
    <t>bez naložení, avšak se složením zemin schopných zúrodnění, kamenouhelných hlušin a výsypkových materiálů, příplatek za každých dalších i započatých 1000 m,</t>
  </si>
  <si>
    <t>Včetně:</t>
  </si>
  <si>
    <t>POP</t>
  </si>
  <si>
    <t>- shrnutí výkopku ve výkopišti a hrubé rozhrnutí v násypišti,</t>
  </si>
  <si>
    <t>- udržování sjízdnosti cest uvnitř násypiště i výkopiště, pokud vrcholky nerovností nejsou   vyšší než +- 0,5 m,</t>
  </si>
  <si>
    <t>- příplatky za jízdu v terénu uvnitř výkopiště i násypiště.</t>
  </si>
  <si>
    <t>167101101R00</t>
  </si>
  <si>
    <t>Nakládání, skládání, překládání neulehlého výkopku nakládání výkopku  do 100 m3, z horniny 1 až 4</t>
  </si>
  <si>
    <t>Odkaz na mn. položky pořadí 9 : 147,80000</t>
  </si>
  <si>
    <t>171102102R00</t>
  </si>
  <si>
    <t>Uložení sypaniny do zhutněných násypů dálnic a let z hornin soudržných zhutněných na 96 % PS</t>
  </si>
  <si>
    <t>s rozprostřením sypaniny ve vrstvách, s hrubým urovnáním a uzavřením povrchu násypu,</t>
  </si>
  <si>
    <t>181305111R00</t>
  </si>
  <si>
    <t>Převrstvení ornice na skládce převrstvení ornice na skládce</t>
  </si>
  <si>
    <t>Indiv</t>
  </si>
  <si>
    <t xml:space="preserve">katrování - promísení se zeminou, ponechání na povrchové úpravy a osetí : </t>
  </si>
  <si>
    <t>Odkaz na mn. položky pořadí 1 : 571,00000*0,1</t>
  </si>
  <si>
    <t>182001111R00</t>
  </si>
  <si>
    <t>Plošná úprava terénu při nerovnostech terénu přes 50 do 100 mm, v rovině nebo na svahu do 1:5</t>
  </si>
  <si>
    <t>s urovnáním povrchu, bez doplnění ornice, v hornině 1 až 4,</t>
  </si>
  <si>
    <t>13120R1</t>
  </si>
  <si>
    <t>Tvarování výplní překážek, hutnění, modelace strojní + ruční dokončení</t>
  </si>
  <si>
    <t>Vlastní</t>
  </si>
  <si>
    <t xml:space="preserve">tělesa překážek a platformy, přesná modelace a hutnění : </t>
  </si>
  <si>
    <t>479+429,6</t>
  </si>
  <si>
    <t>59691001.AR1</t>
  </si>
  <si>
    <t>Recyklát betonový 0/32</t>
  </si>
  <si>
    <t>t</t>
  </si>
  <si>
    <t>Specifikace</t>
  </si>
  <si>
    <t>POL3_</t>
  </si>
  <si>
    <t>332+94 : 426*1,7</t>
  </si>
  <si>
    <t>121+55 : 176*1,7</t>
  </si>
  <si>
    <t>N1HOR1-3</t>
  </si>
  <si>
    <t>Nákup vhodného materiálu k obsypání objektu</t>
  </si>
  <si>
    <t>Odkaz na mn. položky pořadí 9 : 147,80000*-1</t>
  </si>
  <si>
    <t>100004101R00</t>
  </si>
  <si>
    <t>Uložení sypaniny při tloušťce nezhutněné vrstvy do 600 mm</t>
  </si>
  <si>
    <t>z hornin 5 až 7 do hráze a rozprostřením do vrstev a s urovnáním jejich povrchu, bez zhutnění,</t>
  </si>
  <si>
    <t>119001101R00</t>
  </si>
  <si>
    <t>Úprava výkopku vlhčením za účelem dosažení optimální vlhkost</t>
  </si>
  <si>
    <t>za účelem dosažení optimální vlhkosti,</t>
  </si>
  <si>
    <t>Odkaz na mn. položky pořadí 17 : 149,00000</t>
  </si>
  <si>
    <t>171151101R00</t>
  </si>
  <si>
    <t>Hutnění boků násypů z hornin soudržných a sypkých pro jakýkoliv sklon a pro jakoukoliv délku a míru zhutnění svahu.</t>
  </si>
  <si>
    <t>pro jakýkoliv sklon a pro jakoukoliv délku a míru zhutnění svahu,</t>
  </si>
  <si>
    <t>figurá bok : 802*0,8</t>
  </si>
  <si>
    <t>180402113R00</t>
  </si>
  <si>
    <t>Založení trávníku parkový trávník, výsevem, na svahu přes 1:2 do 1:1</t>
  </si>
  <si>
    <t>na půdě předem připravené s pokosením, naložením, odvozem odpadu do 20 km a se složením,</t>
  </si>
  <si>
    <t>Odkaz na mn. položky pořadí 22 : 802,00000</t>
  </si>
  <si>
    <t>182201101R00</t>
  </si>
  <si>
    <t>Svahování násypů bez rozlišení horniny</t>
  </si>
  <si>
    <t>trvalých svahů do projektovaných profilů s potřebným přemístěním výkopku při svahování v násypech,</t>
  </si>
  <si>
    <t>Odkaz na mn. položky pořadí 19 : 641,60000</t>
  </si>
  <si>
    <t>182301122R00</t>
  </si>
  <si>
    <t>Rozprostření a urovnání ornice ve svahu v souvislé ploše do 500 m2, tloušťka vrstvy přes 100 do 150 mm</t>
  </si>
  <si>
    <t>s případným nutným přemístěním hromad nebo dočasných skládek na místo potřeby ze vzdálenosti do 30 m, ve svahu sklonu přes 1 : 5,</t>
  </si>
  <si>
    <t xml:space="preserve">úpravy okolí skateparku v pásu 3m po obvodu : </t>
  </si>
  <si>
    <t>366</t>
  </si>
  <si>
    <t>436</t>
  </si>
  <si>
    <t>183403353R00</t>
  </si>
  <si>
    <t>Obdělávání půdy hrabáním, na svahu přes 1:2 do 1:1</t>
  </si>
  <si>
    <t xml:space="preserve">úpravy okolí skateparku v pásu 3m po obvodu - rovina i svah : </t>
  </si>
  <si>
    <t>185804312R00</t>
  </si>
  <si>
    <t xml:space="preserve">Zalití rostlin vodou plocha přes 20 m2,  </t>
  </si>
  <si>
    <t>10 l/m2 dle srážek min. 2 x : 802*0,02</t>
  </si>
  <si>
    <t>185851111R00</t>
  </si>
  <si>
    <t>Dovoz vody pro zálivku rostlin dovoz vody pro zálivku rostlin na vzdálenost do 6000 m</t>
  </si>
  <si>
    <t>Odkaz na mn. položky pořadí 24 : 16,04000</t>
  </si>
  <si>
    <t>00572471R</t>
  </si>
  <si>
    <t>směs travní luční, střednědobá</t>
  </si>
  <si>
    <t>kg</t>
  </si>
  <si>
    <t>SPCM</t>
  </si>
  <si>
    <t>211971110R00</t>
  </si>
  <si>
    <t xml:space="preserve">Zřízení opláštění odvod. žeber z geotextilie o sklonu do 1:2,5,  </t>
  </si>
  <si>
    <t>800-2</t>
  </si>
  <si>
    <t>v rýze nebo v zářezu se stěnami,</t>
  </si>
  <si>
    <t>odovodnění bowl : 20*(0,6+0,4)*2*1,1</t>
  </si>
  <si>
    <t>vsakovací dreny : 8*3*(0,6+1,2)*2*1,1</t>
  </si>
  <si>
    <t>212561111R00</t>
  </si>
  <si>
    <t>Výplň trativodů kamenivem hrubým drceným, frakce 4-16 mm</t>
  </si>
  <si>
    <t>POL1_1</t>
  </si>
  <si>
    <t>do rýh bez zhutnění s úpravou povrchu výplně,</t>
  </si>
  <si>
    <t>odovodnění bowl : 20*0,6*0,8</t>
  </si>
  <si>
    <t>vsakovací dreny : 8*3*0,6*1,2</t>
  </si>
  <si>
    <t>212753216R00</t>
  </si>
  <si>
    <t>Plastové drenážní trubky montáž tuhé plastové drenážní trubky do rýhy, DN 160, bez lože</t>
  </si>
  <si>
    <t>827-1</t>
  </si>
  <si>
    <t>Odkaz na mn. položky pořadí 37 : 44,00000</t>
  </si>
  <si>
    <t>215901101RT5</t>
  </si>
  <si>
    <t>Zhutnění podloží z rostlé horniny 1 až 4 pod násypy z hornin soudržných do 92% PS a nesoudržných  sypkých relativní ulehlosti l(d) do 0,8 vibrační deskou</t>
  </si>
  <si>
    <t>z rostlé horniny tř.1 - 4 pod násypy z hornin soudržných do 92% PS a hornin nesoudržných sypkých relativní ulehlosti I(d) do 0,8</t>
  </si>
  <si>
    <t>Odkaz na mn. položky pořadí 35 : 704,60000</t>
  </si>
  <si>
    <t>274272120RT3</t>
  </si>
  <si>
    <t>Zdivo základové z bednicích tvárnic tloušťky 200 mm, výplň betonem C 16/20</t>
  </si>
  <si>
    <t>801-1</t>
  </si>
  <si>
    <t>s výplní betonem, bez výztuže,</t>
  </si>
  <si>
    <t>90</t>
  </si>
  <si>
    <t>29</t>
  </si>
  <si>
    <t>274313511R00</t>
  </si>
  <si>
    <t>Beton základových pasů prostý třídy C 12/15</t>
  </si>
  <si>
    <t>Včetně dodávky a uložení betonu a kamene.</t>
  </si>
  <si>
    <t xml:space="preserve">vyrovnávací pasy pod opěrné stěny : </t>
  </si>
  <si>
    <t>0,4*0,2*60</t>
  </si>
  <si>
    <t>0,4*0,8*47</t>
  </si>
  <si>
    <t>beton cedule : 2*0,09</t>
  </si>
  <si>
    <t>279361821R00</t>
  </si>
  <si>
    <t>Výztuž základových zdí z betonářské oceli 10 505(R)</t>
  </si>
  <si>
    <t>včetně distančních prvků</t>
  </si>
  <si>
    <t xml:space="preserve">16 mn/1m2 2 x ložná, 2 x svisle ob R10,R12 : </t>
  </si>
  <si>
    <t>90*16*0,89/1000</t>
  </si>
  <si>
    <t>29*16*0,89/1000</t>
  </si>
  <si>
    <t>457311116R00</t>
  </si>
  <si>
    <t>Vyrovnávací beton beton C 16/20</t>
  </si>
  <si>
    <t>821-1</t>
  </si>
  <si>
    <t>na vodorovné mostní konstrukci s očištěním podkladních ploch, provedený v předepsaném spádu,</t>
  </si>
  <si>
    <t>90*0,2*0,72</t>
  </si>
  <si>
    <t>29*0,2*0,72</t>
  </si>
  <si>
    <t>564855PHSTAV</t>
  </si>
  <si>
    <t>Ruční modelace finální podkladní vrstvy a tvaru, Varianta ruční práce</t>
  </si>
  <si>
    <t xml:space="preserve">32-63 tl. 100 mm : </t>
  </si>
  <si>
    <t>23,3</t>
  </si>
  <si>
    <t>329</t>
  </si>
  <si>
    <t xml:space="preserve">0-32 tl. 200 mm : </t>
  </si>
  <si>
    <t>713191100RT9</t>
  </si>
  <si>
    <t>Izolace tepelné běžných konstrukcí - doplňky položení separační fólie, včetně dodávky PE fólie</t>
  </si>
  <si>
    <t>800-713</t>
  </si>
  <si>
    <t>1550*1,05</t>
  </si>
  <si>
    <t>28611056R</t>
  </si>
  <si>
    <t>Trubka plastová drenážní spoj: drážkový; potrubí: jednovrstvé; materiál: PVC-U; povrch: žebrovaný; ohebná; DN = 160; vsakovací plocha = 44,0 cm2/m</t>
  </si>
  <si>
    <t>odovodnění bowl : 20</t>
  </si>
  <si>
    <t>vsakovací dreny : 8*3</t>
  </si>
  <si>
    <t>59691022R.1</t>
  </si>
  <si>
    <t>Kamenivo tříděné frakce 0-32 mm, v dostupné blízkosti stavby do vzd. 10 km</t>
  </si>
  <si>
    <t>23,3*0,2*1,89</t>
  </si>
  <si>
    <t>329*0,2*1,89</t>
  </si>
  <si>
    <t>59691022R.2</t>
  </si>
  <si>
    <t>Kamenivo tříděné frakce 32-63 mm, v dostupné blízkosti stavby do vzd. 10 km</t>
  </si>
  <si>
    <t>23,3*0,1*1,75</t>
  </si>
  <si>
    <t>329*0,1*1,75</t>
  </si>
  <si>
    <t>67352004R</t>
  </si>
  <si>
    <t>Geosyntetika typ: geotextilie; netkaná; materiál: PET; plošná hmotnost = 300 g/m2; Pevnost v tahu podélně = 12,0 kN/m; Pevnost v tahu příčně = 16,0 kN/m</t>
  </si>
  <si>
    <t>Odkaz na mn. položky pořadí 27 : 139,04000*1,1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</si>
  <si>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</si>
  <si>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</si>
  <si>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</si>
  <si>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SPEC05</t>
  </si>
  <si>
    <t>Dlažba betonová 48/200/100</t>
  </si>
  <si>
    <t xml:space="preserve">hladká dlažba vhodná jako pojezdová plocha do skateparku bez znatelných spár : </t>
  </si>
  <si>
    <t>Odkaz na mn. položky pořadí 41 : 88,00000*1,02</t>
  </si>
  <si>
    <t>380356231R00</t>
  </si>
  <si>
    <t>Bednění kompletních konstrukcí neomítaných z betonu prostého nebo železového obyčejného, ploch rovinných, zřízení</t>
  </si>
  <si>
    <t>801-5</t>
  </si>
  <si>
    <t>čistíren odpadních vod (mimo budovy), nádrží, vodojemů, žlabů nebo kanálů</t>
  </si>
  <si>
    <t xml:space="preserve">boxy a hrany 67*0,9 : </t>
  </si>
  <si>
    <t xml:space="preserve">schody 6,5*0,7 : </t>
  </si>
  <si>
    <t xml:space="preserve">rádiusy, šikminy 201*0,4 : </t>
  </si>
  <si>
    <t>145,25</t>
  </si>
  <si>
    <t xml:space="preserve">boxy a hrany 146*0,9 : </t>
  </si>
  <si>
    <t xml:space="preserve">šikminy 429,6*0,2 : </t>
  </si>
  <si>
    <t>217,32</t>
  </si>
  <si>
    <t xml:space="preserve">schody : </t>
  </si>
  <si>
    <t>(22+71)*0,2 : 18,6</t>
  </si>
  <si>
    <t>(73+80)*0,2 : 30,6</t>
  </si>
  <si>
    <t>380356242R00</t>
  </si>
  <si>
    <t>Bednění kompletních konstrukcí neomítaných z betonu prostého nebo železového obyčejného vodostavebního, ploch rovinných, odbednění</t>
  </si>
  <si>
    <t>Odkaz na mn. položky pořadí 43 : 411,77000</t>
  </si>
  <si>
    <t>970241100R00</t>
  </si>
  <si>
    <t>Řezání prostého betonu hloubka řezu 100 mm</t>
  </si>
  <si>
    <t>801-3</t>
  </si>
  <si>
    <t>400</t>
  </si>
  <si>
    <t>500</t>
  </si>
  <si>
    <t>273 36-1821/00</t>
  </si>
  <si>
    <t>Výztuž  prvků betonářskou ocelí 10 505 (R) 8-10 mm průměr,rádiusy,šikminy,komplet,vázaní ,distance</t>
  </si>
  <si>
    <t xml:space="preserve">boxy : </t>
  </si>
  <si>
    <t xml:space="preserve">21*0,025 : </t>
  </si>
  <si>
    <t xml:space="preserve">šikminy, rádiusy : </t>
  </si>
  <si>
    <t xml:space="preserve">201*0,012 : </t>
  </si>
  <si>
    <t>2,94</t>
  </si>
  <si>
    <t xml:space="preserve">56,4*0,025 : </t>
  </si>
  <si>
    <t xml:space="preserve">429,6*0,012 : </t>
  </si>
  <si>
    <t>6,57</t>
  </si>
  <si>
    <t>273 36-2132/00</t>
  </si>
  <si>
    <t>Výztuž základových desek a ploch kari sítě,vazání sítí,svařování,dovoz ,včetně spojovacího materiálu, a distančních hadů a podložek</t>
  </si>
  <si>
    <t xml:space="preserve">rovné plochy : </t>
  </si>
  <si>
    <t xml:space="preserve">278*0,012 : </t>
  </si>
  <si>
    <t>3,34</t>
  </si>
  <si>
    <t xml:space="preserve">621*0,012 : </t>
  </si>
  <si>
    <t>7,45</t>
  </si>
  <si>
    <t>299 20-1111</t>
  </si>
  <si>
    <t>Ukládka betonu,sříkaná technologie Shotcrete,čerpání a vibrování litého betonu</t>
  </si>
  <si>
    <t xml:space="preserve">278*0,15 : </t>
  </si>
  <si>
    <t xml:space="preserve">201*0,15 : </t>
  </si>
  <si>
    <t xml:space="preserve">1,25+3,8+2 : </t>
  </si>
  <si>
    <t/>
  </si>
  <si>
    <t>78,9</t>
  </si>
  <si>
    <t xml:space="preserve">621*0,15 : </t>
  </si>
  <si>
    <t xml:space="preserve">429,6*0,15 : </t>
  </si>
  <si>
    <t xml:space="preserve">3,5+0,25+1,4+1,6+0,25+0,25+3,7+2,8+2,8+3,7+1,7 : </t>
  </si>
  <si>
    <t>179,04</t>
  </si>
  <si>
    <t>299 20-1112</t>
  </si>
  <si>
    <t>Povrchová úprava betonu - strojní leštění</t>
  </si>
  <si>
    <t xml:space="preserve">154+78+46 : </t>
  </si>
  <si>
    <t>278</t>
  </si>
  <si>
    <t xml:space="preserve">621 : </t>
  </si>
  <si>
    <t>621</t>
  </si>
  <si>
    <t>299 20-1113</t>
  </si>
  <si>
    <t>Povrchová úprava betonu - ruční leštění</t>
  </si>
  <si>
    <t xml:space="preserve">5+9,5+6,5 : </t>
  </si>
  <si>
    <t xml:space="preserve">(22,5+145)*1,2 : </t>
  </si>
  <si>
    <t>222</t>
  </si>
  <si>
    <t xml:space="preserve">5,5+2,7+0,5+4+1+8+14+7,7+3+10 : </t>
  </si>
  <si>
    <t xml:space="preserve">(7+71+16,5+89,5+174)*1,2 : </t>
  </si>
  <si>
    <t>486</t>
  </si>
  <si>
    <t>589 32941</t>
  </si>
  <si>
    <t>Beton tř.C25/30, který splňuje veškeré pevnostní a povrchové vlastnosti,doprava,čekání</t>
  </si>
  <si>
    <t>78,90000</t>
  </si>
  <si>
    <t>179,04000</t>
  </si>
  <si>
    <t>5TMEL1</t>
  </si>
  <si>
    <t>Těsnění spár styků tmelením - vytmelení řezaných smršťovacích spár pružným tmelem</t>
  </si>
  <si>
    <t>Odkaz na mn. položky pořadí 45 : 900,00000</t>
  </si>
  <si>
    <t>631316115RPH1</t>
  </si>
  <si>
    <t>Postřik nových beton. podlah proti prvotn. vysych., přípravek CUROL</t>
  </si>
  <si>
    <t>Odkaz na mn. položky pořadí 49 : 899,00000</t>
  </si>
  <si>
    <t>Odkaz na mn. položky pořadí 50 : 708,00000</t>
  </si>
  <si>
    <t>Pol__0030</t>
  </si>
  <si>
    <t>Povrchová úprava betonu - barevný vsyp</t>
  </si>
  <si>
    <t>60512540R</t>
  </si>
  <si>
    <t>Prkno dřevina: jehličnatá; jakost: I</t>
  </si>
  <si>
    <t>pomocné řezivo - výroba bednění : 2</t>
  </si>
  <si>
    <t>60517105R</t>
  </si>
  <si>
    <t>Lať dřevina: SM; jakost: I; tl = 40 mm; š = 60 mm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</si>
  <si>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</si>
  <si>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</si>
  <si>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</si>
  <si>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72</t>
  </si>
  <si>
    <t>69</t>
  </si>
  <si>
    <t>AGRBASKET01</t>
  </si>
  <si>
    <t>Osazení basketabového koše s potřebnými doplňky</t>
  </si>
  <si>
    <t>soubor</t>
  </si>
  <si>
    <t>59217001R</t>
  </si>
  <si>
    <t>obrubník parkový materiál beton; l = 1000,0 mm; š = 100,0 mm; h = 250,0 mm; barva přírodní</t>
  </si>
  <si>
    <t>kus</t>
  </si>
  <si>
    <t>Odkaz na mn. položky pořadí 57 : 141,00000</t>
  </si>
  <si>
    <t>953943122R00</t>
  </si>
  <si>
    <t>Osazování jiných kovových výrobků do betonu (např. kotev) se zajištěním polohy k bednění nebo k výztuži před zabetonováním  přes 1 kg do 5 kg/kus</t>
  </si>
  <si>
    <t>osazování výrobků ostatních jinde neuvedených, bez dodání</t>
  </si>
  <si>
    <t>PŘ_1</t>
  </si>
  <si>
    <t>Provozní řád - cedule včetně stojanu</t>
  </si>
  <si>
    <t>Provozní řád - cedule včetně stojanu (ocelový nerezový rám jackl 20x30 s oboustraně potištěnou tabulkou vel. 600x1000mm, konstrukce zabetonována, deska 3mm oboustranný barevný potisk)</t>
  </si>
  <si>
    <t>998223001</t>
  </si>
  <si>
    <t>Přesun hmot ruční s drobnou mechanizací</t>
  </si>
  <si>
    <t>Přesun hmot</t>
  </si>
  <si>
    <t>POL7_</t>
  </si>
  <si>
    <t>767995101R00</t>
  </si>
  <si>
    <t>Výroba a montáž atypických kovovových doplňků staveb hmotnosti do 5 kg</t>
  </si>
  <si>
    <t>800-767</t>
  </si>
  <si>
    <t>hmotnost ocel bez přořezu : 1653,7</t>
  </si>
  <si>
    <t>64052</t>
  </si>
  <si>
    <t>Osazení copingu vč. ukotvení a zajištění do betonové desky</t>
  </si>
  <si>
    <t xml:space="preserve">tvarování a kotvení kopingu pomocí trnů a kotev : </t>
  </si>
  <si>
    <t xml:space="preserve">45 : </t>
  </si>
  <si>
    <t>45</t>
  </si>
  <si>
    <t>767 99-5113M</t>
  </si>
  <si>
    <t>Montáž atypických zámečnických konstrukcí, zábradlí</t>
  </si>
  <si>
    <t xml:space="preserve">kotvení ochranného zábradlí 01 na chemické kotvy, montáž : </t>
  </si>
  <si>
    <t xml:space="preserve">23 : </t>
  </si>
  <si>
    <t>23</t>
  </si>
  <si>
    <t>767 99-9001</t>
  </si>
  <si>
    <t>Žárové zinkování prvků - včetně dopravy</t>
  </si>
  <si>
    <t xml:space="preserve">coping 45*4,3 : </t>
  </si>
  <si>
    <t xml:space="preserve">hrany 87*4,9 : </t>
  </si>
  <si>
    <t xml:space="preserve">raily 20*4,9 : </t>
  </si>
  <si>
    <t>717,8</t>
  </si>
  <si>
    <t xml:space="preserve">hrany 146*4,9 : </t>
  </si>
  <si>
    <t xml:space="preserve">raily 45*4,9 : </t>
  </si>
  <si>
    <t>935,9</t>
  </si>
  <si>
    <t>145 64052</t>
  </si>
  <si>
    <t>Trubka 60/3, coping, profil 60/60/3, hrany, raily</t>
  </si>
  <si>
    <t>935,5</t>
  </si>
  <si>
    <t>prořez ocel a kotevní trny 15% : 1653*0,15</t>
  </si>
  <si>
    <t>767 99-5113V</t>
  </si>
  <si>
    <t>Ochranné zábradlí 01 - výroba</t>
  </si>
  <si>
    <t>výroba ochranného zábradlí 01 včetně potřebného materiálu : 23</t>
  </si>
  <si>
    <t>998767101R00</t>
  </si>
  <si>
    <t>Přesun hmot pro kovové stavební doplňk. konstrukce v objektech výšky do 6 m</t>
  </si>
  <si>
    <t>50 m vodorovně</t>
  </si>
  <si>
    <t>979083117R00</t>
  </si>
  <si>
    <t>Vodorovné přemístění suti přes 5000 m do 6000 m</t>
  </si>
  <si>
    <t>800-6</t>
  </si>
  <si>
    <t>včetně naložení na dopravní prostředek a složení,</t>
  </si>
  <si>
    <t>Odkaz na mn. položky pořadí 71 : 58,05000</t>
  </si>
  <si>
    <t>Odkaz na mn. položky pořadí 72 : 99,33000</t>
  </si>
  <si>
    <t>979999981R00</t>
  </si>
  <si>
    <t>Poplatek za recyklaci, betonu, kusovost do 1600 cm2, skupina 17 01 01 z Katalogu odpadů</t>
  </si>
  <si>
    <t>Odkaz na dem. hmot. položky pořadí 3 : 34,83000</t>
  </si>
  <si>
    <t>Odkaz na dem. hmot. položky pořadí 4 : 23,22000</t>
  </si>
  <si>
    <t>979999995R00</t>
  </si>
  <si>
    <t>Poplatek za recyklaci, obalovaného kameniva a asfaltu, kusovost do 1600 cm2, skupina 17 03 02 z Katalogu odpadů</t>
  </si>
  <si>
    <t>170 302</t>
  </si>
  <si>
    <t>Odkaz na dem. hmot. položky pořadí 2 : 99,33000</t>
  </si>
  <si>
    <t>00511 R</t>
  </si>
  <si>
    <t xml:space="preserve">Geodetické práce </t>
  </si>
  <si>
    <t>Soubor</t>
  </si>
  <si>
    <t>VRN</t>
  </si>
  <si>
    <t>POL99_8</t>
  </si>
  <si>
    <t>005111020R</t>
  </si>
  <si>
    <t>Vytyčení stavby</t>
  </si>
  <si>
    <t>Vyhotovení protokolu o vytyčení stavby se seznamem souřadnic vytyčených bodů a jejich polohopisnými (S-JTSK) a výškopisnými (Bpv) hodnotami.</t>
  </si>
  <si>
    <t>005111161R</t>
  </si>
  <si>
    <t>Kontrolní měření geometrických parametrů stavby</t>
  </si>
  <si>
    <t>Náplň činnosti: nezávislé měření pro kontrolu správnosti a přesnosti předcházejících měření (zpravidla provádí AZI-O), obsahuje protokol o kontrolním měření a technickou zprávu</t>
  </si>
  <si>
    <t>005121 R</t>
  </si>
  <si>
    <t>Zařízení staveniště</t>
  </si>
  <si>
    <t>Veškeré náklady spojené s vybudováním, provozem a odstraněním zařízení staveniště.</t>
  </si>
  <si>
    <t>Náklady související s oplocením staveniště po dobu výstavby.</t>
  </si>
  <si>
    <t>V rámci kropení zajištěna nádrž o vhodném objemu min. 1 m3.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</si>
  <si>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</si>
  <si>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</si>
  <si>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</si>
  <si>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Zajištění vstupní revize.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</si>
  <si>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</si>
  <si>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</si>
  <si>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</si>
  <si>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</si>
  <si>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Geodetické zaměření rohů stavby, stabilizace bodů a sestavení laviček.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</si>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</sst>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3" t="s">
        <v>39</v>
      </c>
      <c r="B2" s="193"/>
      <c r="C2" s="193"/>
      <c r="D2" s="193"/>
      <c r="E2" s="193"/>
      <c r="F2" s="193"/>
      <c r="G2" s="193"/>
    </row>
  </sheetData>
  <sheetProtection algorithmName="SHA-512" hashValue="WIpuG0TXl1xRz1tfOEybq9uVYapO85ENHrbdtUasMGymtZCF/rAIPYANZ9DSoceIyDqgyXXg5gmwK9ojrxMGvg==" saltValue="lHPIIV913JuZPRfoHhLn4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H14" sqref="H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8" t="s">
        <v>22</v>
      </c>
      <c r="C2" s="79"/>
      <c r="D2" s="80" t="s">
        <v>49</v>
      </c>
      <c r="E2" s="235" t="s">
        <v>50</v>
      </c>
      <c r="F2" s="236"/>
      <c r="G2" s="236"/>
      <c r="H2" s="236"/>
      <c r="I2" s="236"/>
      <c r="J2" s="237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38" t="s">
        <v>46</v>
      </c>
      <c r="F3" s="239"/>
      <c r="G3" s="239"/>
      <c r="H3" s="239"/>
      <c r="I3" s="239"/>
      <c r="J3" s="240"/>
    </row>
    <row r="4" spans="1:15" ht="23.25" customHeight="1" x14ac:dyDescent="0.2">
      <c r="A4" s="76">
        <v>3257</v>
      </c>
      <c r="B4" s="83" t="s">
        <v>48</v>
      </c>
      <c r="C4" s="84"/>
      <c r="D4" s="85" t="s">
        <v>43</v>
      </c>
      <c r="E4" s="218" t="s">
        <v>44</v>
      </c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 t="s">
        <v>51</v>
      </c>
      <c r="E5" s="224"/>
      <c r="F5" s="224"/>
      <c r="G5" s="224"/>
      <c r="H5" s="18" t="s">
        <v>40</v>
      </c>
      <c r="I5" s="86" t="s">
        <v>55</v>
      </c>
      <c r="J5" s="8"/>
    </row>
    <row r="6" spans="1:15" ht="15.75" customHeight="1" x14ac:dyDescent="0.2">
      <c r="A6" s="2"/>
      <c r="B6" s="28"/>
      <c r="C6" s="55"/>
      <c r="D6" s="225" t="s">
        <v>52</v>
      </c>
      <c r="E6" s="226"/>
      <c r="F6" s="226"/>
      <c r="G6" s="226"/>
      <c r="H6" s="18" t="s">
        <v>34</v>
      </c>
      <c r="I6" s="86" t="s">
        <v>56</v>
      </c>
      <c r="J6" s="8"/>
    </row>
    <row r="7" spans="1:15" ht="15.75" customHeight="1" x14ac:dyDescent="0.2">
      <c r="A7" s="2"/>
      <c r="B7" s="29"/>
      <c r="C7" s="56"/>
      <c r="D7" s="77" t="s">
        <v>54</v>
      </c>
      <c r="E7" s="227" t="s">
        <v>53</v>
      </c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41" t="s">
        <v>24</v>
      </c>
      <c r="B16" s="38" t="s">
        <v>24</v>
      </c>
      <c r="C16" s="62"/>
      <c r="D16" s="63"/>
      <c r="E16" s="206"/>
      <c r="F16" s="207"/>
      <c r="G16" s="206"/>
      <c r="H16" s="207"/>
      <c r="I16" s="206">
        <f>SUMIF(F53:F63,A16,I53:I63)+SUMIF(F53:F63,"PSU",I53:I63)</f>
        <v>0</v>
      </c>
      <c r="J16" s="208"/>
    </row>
    <row r="17" spans="1:10" ht="23.25" customHeight="1" x14ac:dyDescent="0.2">
      <c r="A17" s="141" t="s">
        <v>25</v>
      </c>
      <c r="B17" s="38" t="s">
        <v>25</v>
      </c>
      <c r="C17" s="62"/>
      <c r="D17" s="63"/>
      <c r="E17" s="206"/>
      <c r="F17" s="207"/>
      <c r="G17" s="206"/>
      <c r="H17" s="207"/>
      <c r="I17" s="206">
        <f>SUMIF(F53:F63,A17,I53:I63)</f>
        <v>0</v>
      </c>
      <c r="J17" s="208"/>
    </row>
    <row r="18" spans="1:10" ht="23.25" customHeight="1" x14ac:dyDescent="0.2">
      <c r="A18" s="141" t="s">
        <v>26</v>
      </c>
      <c r="B18" s="38" t="s">
        <v>26</v>
      </c>
      <c r="C18" s="62"/>
      <c r="D18" s="63"/>
      <c r="E18" s="206"/>
      <c r="F18" s="207"/>
      <c r="G18" s="206"/>
      <c r="H18" s="207"/>
      <c r="I18" s="206">
        <f>SUMIF(F53:F63,A18,I53:I63)</f>
        <v>0</v>
      </c>
      <c r="J18" s="208"/>
    </row>
    <row r="19" spans="1:10" ht="23.25" customHeight="1" x14ac:dyDescent="0.2">
      <c r="A19" s="141" t="s">
        <v>90</v>
      </c>
      <c r="B19" s="38" t="s">
        <v>27</v>
      </c>
      <c r="C19" s="62"/>
      <c r="D19" s="63"/>
      <c r="E19" s="206"/>
      <c r="F19" s="207"/>
      <c r="G19" s="206"/>
      <c r="H19" s="207"/>
      <c r="I19" s="206">
        <f>SUMIF(F53:F63,A19,I53:I63)</f>
        <v>0</v>
      </c>
      <c r="J19" s="208"/>
    </row>
    <row r="20" spans="1:10" ht="23.25" customHeight="1" x14ac:dyDescent="0.2">
      <c r="A20" s="141" t="s">
        <v>91</v>
      </c>
      <c r="B20" s="38" t="s">
        <v>28</v>
      </c>
      <c r="C20" s="62"/>
      <c r="D20" s="63"/>
      <c r="E20" s="206"/>
      <c r="F20" s="207"/>
      <c r="G20" s="206"/>
      <c r="H20" s="207"/>
      <c r="I20" s="206">
        <f>SUMIF(F53:F63,A20,I53:I63)</f>
        <v>0</v>
      </c>
      <c r="J20" s="208"/>
    </row>
    <row r="21" spans="1:10" ht="23.25" customHeight="1" x14ac:dyDescent="0.2">
      <c r="A21" s="2"/>
      <c r="B21" s="48" t="s">
        <v>29</v>
      </c>
      <c r="C21" s="64"/>
      <c r="D21" s="65"/>
      <c r="E21" s="209"/>
      <c r="F21" s="245"/>
      <c r="G21" s="209"/>
      <c r="H21" s="245"/>
      <c r="I21" s="209">
        <f>SUM(I16:J20)</f>
        <v>0</v>
      </c>
      <c r="J21" s="210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2">
        <f>ROUNDUP(A23, 0)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2">
        <f>ROUNDUP(A25, 0)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12">
        <f>ZakladDPHSniVypocet+ZakladDPHZaklVypocet</f>
        <v>0</v>
      </c>
      <c r="H28" s="212"/>
      <c r="I28" s="212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11">
        <f>ROUNDUP(A27, 0)</f>
        <v>0</v>
      </c>
      <c r="H29" s="211"/>
      <c r="I29" s="211"/>
      <c r="J29" s="121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57</v>
      </c>
      <c r="C39" s="196"/>
      <c r="D39" s="196"/>
      <c r="E39" s="196"/>
      <c r="F39" s="101">
        <f>'01 001 Pol'!AE342</f>
        <v>0</v>
      </c>
      <c r="G39" s="102">
        <f>'01 001 Pol'!AF342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5"/>
      <c r="C40" s="197" t="s">
        <v>58</v>
      </c>
      <c r="D40" s="197"/>
      <c r="E40" s="197"/>
      <c r="F40" s="106"/>
      <c r="G40" s="107"/>
      <c r="H40" s="107">
        <f>(F40*SazbaDPH1/100)+(G40*SazbaDPH2/100)</f>
        <v>0</v>
      </c>
      <c r="I40" s="107"/>
      <c r="J40" s="108"/>
    </row>
    <row r="41" spans="1:10" ht="25.5" hidden="1" customHeight="1" x14ac:dyDescent="0.2">
      <c r="A41" s="90">
        <v>2</v>
      </c>
      <c r="B41" s="105" t="s">
        <v>45</v>
      </c>
      <c r="C41" s="197" t="s">
        <v>46</v>
      </c>
      <c r="D41" s="197"/>
      <c r="E41" s="197"/>
      <c r="F41" s="106">
        <f>'01 001 Pol'!AE342</f>
        <v>0</v>
      </c>
      <c r="G41" s="107">
        <f>'01 001 Pol'!AF342</f>
        <v>0</v>
      </c>
      <c r="H41" s="107">
        <f>(F41*SazbaDPH1/100)+(G41*SazbaDPH2/100)</f>
        <v>0</v>
      </c>
      <c r="I41" s="107">
        <f>F41+G41+H41</f>
        <v>0</v>
      </c>
      <c r="J41" s="108" t="str">
        <f>IF(_xlfn.SINGLE(CenaCelkemVypocet)=0,"",I41/_xlfn.SINGLE(CenaCelkemVypocet)*100)</f>
        <v/>
      </c>
    </row>
    <row r="42" spans="1:10" ht="25.5" hidden="1" customHeight="1" x14ac:dyDescent="0.2">
      <c r="A42" s="90">
        <v>3</v>
      </c>
      <c r="B42" s="109" t="s">
        <v>43</v>
      </c>
      <c r="C42" s="196" t="s">
        <v>44</v>
      </c>
      <c r="D42" s="196"/>
      <c r="E42" s="196"/>
      <c r="F42" s="110">
        <f>'01 001 Pol'!AE342</f>
        <v>0</v>
      </c>
      <c r="G42" s="103">
        <f>'01 001 Pol'!AF342</f>
        <v>0</v>
      </c>
      <c r="H42" s="103">
        <f>(F42*SazbaDPH1/100)+(G42*SazbaDPH2/100)</f>
        <v>0</v>
      </c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">
      <c r="A43" s="90"/>
      <c r="B43" s="198" t="s">
        <v>59</v>
      </c>
      <c r="C43" s="199"/>
      <c r="D43" s="199"/>
      <c r="E43" s="200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22" t="s">
        <v>67</v>
      </c>
    </row>
    <row r="52" spans="1:10" ht="25.5" customHeight="1" x14ac:dyDescent="0.2">
      <c r="A52" s="124"/>
      <c r="B52" s="127" t="s">
        <v>17</v>
      </c>
      <c r="C52" s="127" t="s">
        <v>5</v>
      </c>
      <c r="D52" s="128"/>
      <c r="E52" s="128"/>
      <c r="F52" s="129" t="s">
        <v>68</v>
      </c>
      <c r="G52" s="129"/>
      <c r="H52" s="129"/>
      <c r="I52" s="129" t="s">
        <v>29</v>
      </c>
      <c r="J52" s="129" t="s">
        <v>0</v>
      </c>
    </row>
    <row r="53" spans="1:10" ht="36.75" customHeight="1" x14ac:dyDescent="0.2">
      <c r="A53" s="125"/>
      <c r="B53" s="130" t="s">
        <v>69</v>
      </c>
      <c r="C53" s="194" t="s">
        <v>70</v>
      </c>
      <c r="D53" s="195"/>
      <c r="E53" s="195"/>
      <c r="F53" s="137" t="s">
        <v>24</v>
      </c>
      <c r="G53" s="138"/>
      <c r="H53" s="138"/>
      <c r="I53" s="138">
        <f>'01 001 Pol'!G8</f>
        <v>0</v>
      </c>
      <c r="J53" s="134" t="str">
        <f>IF(I64=0,"",I53/I64*100)</f>
        <v/>
      </c>
    </row>
    <row r="54" spans="1:10" ht="36.75" customHeight="1" x14ac:dyDescent="0.2">
      <c r="A54" s="125"/>
      <c r="B54" s="130" t="s">
        <v>71</v>
      </c>
      <c r="C54" s="194" t="s">
        <v>72</v>
      </c>
      <c r="D54" s="195"/>
      <c r="E54" s="195"/>
      <c r="F54" s="137" t="s">
        <v>24</v>
      </c>
      <c r="G54" s="138"/>
      <c r="H54" s="138"/>
      <c r="I54" s="138">
        <f>'01 001 Pol'!G82</f>
        <v>0</v>
      </c>
      <c r="J54" s="134" t="str">
        <f>IF(I64=0,"",I54/I64*100)</f>
        <v/>
      </c>
    </row>
    <row r="55" spans="1:10" ht="36.75" customHeight="1" x14ac:dyDescent="0.2">
      <c r="A55" s="125"/>
      <c r="B55" s="130" t="s">
        <v>73</v>
      </c>
      <c r="C55" s="194" t="s">
        <v>74</v>
      </c>
      <c r="D55" s="195"/>
      <c r="E55" s="195"/>
      <c r="F55" s="137" t="s">
        <v>24</v>
      </c>
      <c r="G55" s="138"/>
      <c r="H55" s="138"/>
      <c r="I55" s="138">
        <f>'01 001 Pol'!G114</f>
        <v>0</v>
      </c>
      <c r="J55" s="134" t="str">
        <f>IF(I64=0,"",I55/I64*100)</f>
        <v/>
      </c>
    </row>
    <row r="56" spans="1:10" ht="36.75" customHeight="1" x14ac:dyDescent="0.2">
      <c r="A56" s="125"/>
      <c r="B56" s="130" t="s">
        <v>75</v>
      </c>
      <c r="C56" s="194" t="s">
        <v>76</v>
      </c>
      <c r="D56" s="195"/>
      <c r="E56" s="195"/>
      <c r="F56" s="137" t="s">
        <v>24</v>
      </c>
      <c r="G56" s="138"/>
      <c r="H56" s="138"/>
      <c r="I56" s="138">
        <f>'01 001 Pol'!G169</f>
        <v>0</v>
      </c>
      <c r="J56" s="134" t="str">
        <f>IF(I64=0,"",I56/I64*100)</f>
        <v/>
      </c>
    </row>
    <row r="57" spans="1:10" ht="36.75" customHeight="1" x14ac:dyDescent="0.2">
      <c r="A57" s="125"/>
      <c r="B57" s="130" t="s">
        <v>77</v>
      </c>
      <c r="C57" s="194" t="s">
        <v>78</v>
      </c>
      <c r="D57" s="195"/>
      <c r="E57" s="195"/>
      <c r="F57" s="137" t="s">
        <v>24</v>
      </c>
      <c r="G57" s="138"/>
      <c r="H57" s="138"/>
      <c r="I57" s="138">
        <f>'01 001 Pol'!G175</f>
        <v>0</v>
      </c>
      <c r="J57" s="134" t="str">
        <f>IF(I64=0,"",I57/I64*100)</f>
        <v/>
      </c>
    </row>
    <row r="58" spans="1:10" ht="36.75" customHeight="1" x14ac:dyDescent="0.2">
      <c r="A58" s="125"/>
      <c r="B58" s="130" t="s">
        <v>79</v>
      </c>
      <c r="C58" s="194" t="s">
        <v>80</v>
      </c>
      <c r="D58" s="195"/>
      <c r="E58" s="195"/>
      <c r="F58" s="137" t="s">
        <v>24</v>
      </c>
      <c r="G58" s="138"/>
      <c r="H58" s="138"/>
      <c r="I58" s="138">
        <f>'01 001 Pol'!G265</f>
        <v>0</v>
      </c>
      <c r="J58" s="134" t="str">
        <f>IF(I64=0,"",I58/I64*100)</f>
        <v/>
      </c>
    </row>
    <row r="59" spans="1:10" ht="36.75" customHeight="1" x14ac:dyDescent="0.2">
      <c r="A59" s="125"/>
      <c r="B59" s="130" t="s">
        <v>81</v>
      </c>
      <c r="C59" s="194" t="s">
        <v>82</v>
      </c>
      <c r="D59" s="195"/>
      <c r="E59" s="195"/>
      <c r="F59" s="137" t="s">
        <v>24</v>
      </c>
      <c r="G59" s="138"/>
      <c r="H59" s="138"/>
      <c r="I59" s="138">
        <f>'01 001 Pol'!G273</f>
        <v>0</v>
      </c>
      <c r="J59" s="134" t="str">
        <f>IF(I64=0,"",I59/I64*100)</f>
        <v/>
      </c>
    </row>
    <row r="60" spans="1:10" ht="36.75" customHeight="1" x14ac:dyDescent="0.2">
      <c r="A60" s="125"/>
      <c r="B60" s="130" t="s">
        <v>83</v>
      </c>
      <c r="C60" s="194" t="s">
        <v>84</v>
      </c>
      <c r="D60" s="195"/>
      <c r="E60" s="195"/>
      <c r="F60" s="137" t="s">
        <v>24</v>
      </c>
      <c r="G60" s="138"/>
      <c r="H60" s="138"/>
      <c r="I60" s="138">
        <f>'01 001 Pol'!G278</f>
        <v>0</v>
      </c>
      <c r="J60" s="134" t="str">
        <f>IF(I64=0,"",I60/I64*100)</f>
        <v/>
      </c>
    </row>
    <row r="61" spans="1:10" ht="36.75" customHeight="1" x14ac:dyDescent="0.2">
      <c r="A61" s="125"/>
      <c r="B61" s="130" t="s">
        <v>85</v>
      </c>
      <c r="C61" s="194" t="s">
        <v>86</v>
      </c>
      <c r="D61" s="195"/>
      <c r="E61" s="195"/>
      <c r="F61" s="137" t="s">
        <v>25</v>
      </c>
      <c r="G61" s="138"/>
      <c r="H61" s="138"/>
      <c r="I61" s="138">
        <f>'01 001 Pol'!G280</f>
        <v>0</v>
      </c>
      <c r="J61" s="134" t="str">
        <f>IF(I64=0,"",I61/I64*100)</f>
        <v/>
      </c>
    </row>
    <row r="62" spans="1:10" ht="36.75" customHeight="1" x14ac:dyDescent="0.2">
      <c r="A62" s="125"/>
      <c r="B62" s="130" t="s">
        <v>87</v>
      </c>
      <c r="C62" s="194" t="s">
        <v>88</v>
      </c>
      <c r="D62" s="195"/>
      <c r="E62" s="195"/>
      <c r="F62" s="137" t="s">
        <v>89</v>
      </c>
      <c r="G62" s="138"/>
      <c r="H62" s="138"/>
      <c r="I62" s="138">
        <f>'01 001 Pol'!G314</f>
        <v>0</v>
      </c>
      <c r="J62" s="134" t="str">
        <f>IF(I64=0,"",I62/I64*100)</f>
        <v/>
      </c>
    </row>
    <row r="63" spans="1:10" ht="36.75" customHeight="1" x14ac:dyDescent="0.2">
      <c r="A63" s="125"/>
      <c r="B63" s="130" t="s">
        <v>90</v>
      </c>
      <c r="C63" s="194" t="s">
        <v>27</v>
      </c>
      <c r="D63" s="195"/>
      <c r="E63" s="195"/>
      <c r="F63" s="137" t="s">
        <v>90</v>
      </c>
      <c r="G63" s="138"/>
      <c r="H63" s="138"/>
      <c r="I63" s="138">
        <f>'01 001 Pol'!G325</f>
        <v>0</v>
      </c>
      <c r="J63" s="134" t="str">
        <f>IF(I64=0,"",I63/I64*100)</f>
        <v/>
      </c>
    </row>
    <row r="64" spans="1:10" ht="25.5" customHeight="1" x14ac:dyDescent="0.2">
      <c r="A64" s="126"/>
      <c r="B64" s="131" t="s">
        <v>1</v>
      </c>
      <c r="C64" s="132"/>
      <c r="D64" s="133"/>
      <c r="E64" s="133"/>
      <c r="F64" s="139"/>
      <c r="G64" s="140"/>
      <c r="H64" s="140"/>
      <c r="I64" s="140">
        <f>SUM(I53:I63)</f>
        <v>0</v>
      </c>
      <c r="J64" s="135">
        <f>SUM(J53:J63)</f>
        <v>0</v>
      </c>
    </row>
    <row r="65" spans="6:10" x14ac:dyDescent="0.2">
      <c r="F65" s="89"/>
      <c r="G65" s="89"/>
      <c r="H65" s="89"/>
      <c r="I65" s="89"/>
      <c r="J65" s="136"/>
    </row>
    <row r="66" spans="6:10" x14ac:dyDescent="0.2">
      <c r="F66" s="89"/>
      <c r="G66" s="89"/>
      <c r="H66" s="89"/>
      <c r="I66" s="89"/>
      <c r="J66" s="136"/>
    </row>
    <row r="67" spans="6:10" x14ac:dyDescent="0.2">
      <c r="F67" s="89"/>
      <c r="G67" s="89"/>
      <c r="H67" s="89"/>
      <c r="I67" s="89"/>
      <c r="J67" s="136"/>
    </row>
  </sheetData>
  <sheetProtection algorithmName="SHA-512" hashValue="zkBg7P07Q+qJqjVus1YS4JmXIBy9ZjkeuxnUld2srHG/3tBlPhlgKKEijQ0gMu5WFcGjVPxc2GC/ZqnbJ7NUWA==" saltValue="WQIzpQ2g0m0RamM2zipkm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63:E63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1S/7stGBVrYD0p30649SMZ/WuvC8tkejfjADFK4VKDJUdLa4ls3ilOWsBX+beQ38/xzJGlXK8klfm5n3Q4w6IQ==" saltValue="T2b0hBTwe+0Z6Eu9wX7SG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E163-0501-4148-B553-1D8031D9FAD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6" t="s">
        <v>92</v>
      </c>
      <c r="B1" s="256"/>
      <c r="C1" s="256"/>
      <c r="D1" s="256"/>
      <c r="E1" s="256"/>
      <c r="F1" s="256"/>
      <c r="G1" s="256"/>
      <c r="AG1" t="s">
        <v>93</v>
      </c>
    </row>
    <row r="2" spans="1:60" ht="24.95" customHeight="1" x14ac:dyDescent="0.2">
      <c r="A2" s="142" t="s">
        <v>7</v>
      </c>
      <c r="B2" s="49" t="s">
        <v>49</v>
      </c>
      <c r="C2" s="257" t="s">
        <v>50</v>
      </c>
      <c r="D2" s="258"/>
      <c r="E2" s="258"/>
      <c r="F2" s="258"/>
      <c r="G2" s="259"/>
      <c r="AG2" t="s">
        <v>94</v>
      </c>
    </row>
    <row r="3" spans="1:60" ht="24.95" customHeight="1" x14ac:dyDescent="0.2">
      <c r="A3" s="142" t="s">
        <v>8</v>
      </c>
      <c r="B3" s="49" t="s">
        <v>45</v>
      </c>
      <c r="C3" s="257" t="s">
        <v>46</v>
      </c>
      <c r="D3" s="258"/>
      <c r="E3" s="258"/>
      <c r="F3" s="258"/>
      <c r="G3" s="259"/>
      <c r="AC3" s="123" t="s">
        <v>94</v>
      </c>
      <c r="AG3" t="s">
        <v>95</v>
      </c>
    </row>
    <row r="4" spans="1:60" ht="24.95" customHeight="1" x14ac:dyDescent="0.2">
      <c r="A4" s="143" t="s">
        <v>9</v>
      </c>
      <c r="B4" s="144" t="s">
        <v>43</v>
      </c>
      <c r="C4" s="260" t="s">
        <v>44</v>
      </c>
      <c r="D4" s="261"/>
      <c r="E4" s="261"/>
      <c r="F4" s="261"/>
      <c r="G4" s="262"/>
      <c r="AG4" t="s">
        <v>96</v>
      </c>
    </row>
    <row r="5" spans="1:60" x14ac:dyDescent="0.2">
      <c r="D5" s="10"/>
    </row>
    <row r="6" spans="1:60" ht="38.25" x14ac:dyDescent="0.2">
      <c r="A6" s="146" t="s">
        <v>97</v>
      </c>
      <c r="B6" s="148" t="s">
        <v>98</v>
      </c>
      <c r="C6" s="148" t="s">
        <v>99</v>
      </c>
      <c r="D6" s="147" t="s">
        <v>100</v>
      </c>
      <c r="E6" s="146" t="s">
        <v>101</v>
      </c>
      <c r="F6" s="145" t="s">
        <v>102</v>
      </c>
      <c r="G6" s="146" t="s">
        <v>29</v>
      </c>
      <c r="H6" s="149" t="s">
        <v>30</v>
      </c>
      <c r="I6" s="149" t="s">
        <v>103</v>
      </c>
      <c r="J6" s="149" t="s">
        <v>31</v>
      </c>
      <c r="K6" s="149" t="s">
        <v>104</v>
      </c>
      <c r="L6" s="149" t="s">
        <v>105</v>
      </c>
      <c r="M6" s="149" t="s">
        <v>106</v>
      </c>
      <c r="N6" s="149" t="s">
        <v>107</v>
      </c>
      <c r="O6" s="149" t="s">
        <v>108</v>
      </c>
      <c r="P6" s="149" t="s">
        <v>109</v>
      </c>
      <c r="Q6" s="149" t="s">
        <v>110</v>
      </c>
      <c r="R6" s="149" t="s">
        <v>111</v>
      </c>
      <c r="S6" s="149" t="s">
        <v>112</v>
      </c>
      <c r="T6" s="149" t="s">
        <v>113</v>
      </c>
      <c r="U6" s="149" t="s">
        <v>114</v>
      </c>
      <c r="V6" s="149" t="s">
        <v>115</v>
      </c>
      <c r="W6" s="149" t="s">
        <v>116</v>
      </c>
      <c r="X6" s="149" t="s">
        <v>117</v>
      </c>
      <c r="Y6" s="149" t="s">
        <v>118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119</v>
      </c>
      <c r="B8" s="165" t="s">
        <v>69</v>
      </c>
      <c r="C8" s="186" t="s">
        <v>70</v>
      </c>
      <c r="D8" s="166"/>
      <c r="E8" s="167"/>
      <c r="F8" s="168"/>
      <c r="G8" s="168">
        <f>SUMIF(AG9:AG81,"&lt;&gt;NOR",G9:G81)</f>
        <v>0</v>
      </c>
      <c r="H8" s="168"/>
      <c r="I8" s="168">
        <f>SUM(I9:I81)</f>
        <v>0</v>
      </c>
      <c r="J8" s="168"/>
      <c r="K8" s="168">
        <f>SUM(K9:K81)</f>
        <v>0</v>
      </c>
      <c r="L8" s="168"/>
      <c r="M8" s="168">
        <f>SUM(M9:M81)</f>
        <v>0</v>
      </c>
      <c r="N8" s="167"/>
      <c r="O8" s="167">
        <f>SUM(O9:O81)</f>
        <v>1023.4</v>
      </c>
      <c r="P8" s="167"/>
      <c r="Q8" s="167">
        <f>SUM(Q9:Q81)</f>
        <v>157.38</v>
      </c>
      <c r="R8" s="168"/>
      <c r="S8" s="168"/>
      <c r="T8" s="169"/>
      <c r="U8" s="163"/>
      <c r="V8" s="163">
        <f>SUM(V9:V81)</f>
        <v>475.96999999999997</v>
      </c>
      <c r="W8" s="163"/>
      <c r="X8" s="163"/>
      <c r="Y8" s="163"/>
      <c r="AG8" t="s">
        <v>120</v>
      </c>
    </row>
    <row r="9" spans="1:60" ht="33.75" outlineLevel="1" x14ac:dyDescent="0.2">
      <c r="A9" s="171">
        <v>1</v>
      </c>
      <c r="B9" s="172" t="s">
        <v>121</v>
      </c>
      <c r="C9" s="187" t="s">
        <v>122</v>
      </c>
      <c r="D9" s="173" t="s">
        <v>123</v>
      </c>
      <c r="E9" s="174">
        <v>571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 t="s">
        <v>124</v>
      </c>
      <c r="S9" s="176" t="s">
        <v>125</v>
      </c>
      <c r="T9" s="177" t="s">
        <v>125</v>
      </c>
      <c r="U9" s="160">
        <v>0.20899999999999999</v>
      </c>
      <c r="V9" s="160">
        <f>ROUND(E9*U9,2)</f>
        <v>119.34</v>
      </c>
      <c r="W9" s="160"/>
      <c r="X9" s="160" t="s">
        <v>126</v>
      </c>
      <c r="Y9" s="160" t="s">
        <v>127</v>
      </c>
      <c r="Z9" s="150"/>
      <c r="AA9" s="150"/>
      <c r="AB9" s="150"/>
      <c r="AC9" s="150"/>
      <c r="AD9" s="150"/>
      <c r="AE9" s="150"/>
      <c r="AF9" s="150"/>
      <c r="AG9" s="150" t="s">
        <v>128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22.5" outlineLevel="2" x14ac:dyDescent="0.2">
      <c r="A10" s="157"/>
      <c r="B10" s="158"/>
      <c r="C10" s="254" t="s">
        <v>129</v>
      </c>
      <c r="D10" s="255"/>
      <c r="E10" s="255"/>
      <c r="F10" s="255"/>
      <c r="G10" s="255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130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78" t="str">
        <f>C10</f>
        <v>tl. do 10 cm s nařezáním, vyrýpnutím, zvednutím, přemístěním a složením na vzdálenost do 50 m nebo s naložením na dopravní prostředek,</v>
      </c>
      <c r="BB10" s="150"/>
      <c r="BC10" s="150"/>
      <c r="BD10" s="150"/>
      <c r="BE10" s="150"/>
      <c r="BF10" s="150"/>
      <c r="BG10" s="150"/>
      <c r="BH10" s="150"/>
    </row>
    <row r="11" spans="1:60" ht="22.5" outlineLevel="2" x14ac:dyDescent="0.2">
      <c r="A11" s="157"/>
      <c r="B11" s="158"/>
      <c r="C11" s="188" t="s">
        <v>131</v>
      </c>
      <c r="D11" s="161"/>
      <c r="E11" s="162"/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132</v>
      </c>
      <c r="AH11" s="150">
        <v>0</v>
      </c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3" x14ac:dyDescent="0.2">
      <c r="A12" s="157"/>
      <c r="B12" s="158"/>
      <c r="C12" s="188" t="s">
        <v>133</v>
      </c>
      <c r="D12" s="161"/>
      <c r="E12" s="162"/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132</v>
      </c>
      <c r="AH12" s="150">
        <v>0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3" x14ac:dyDescent="0.2">
      <c r="A13" s="157"/>
      <c r="B13" s="158"/>
      <c r="C13" s="188" t="s">
        <v>134</v>
      </c>
      <c r="D13" s="161"/>
      <c r="E13" s="162">
        <v>571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132</v>
      </c>
      <c r="AH13" s="150">
        <v>0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ht="22.5" outlineLevel="1" x14ac:dyDescent="0.2">
      <c r="A14" s="171">
        <v>2</v>
      </c>
      <c r="B14" s="172" t="s">
        <v>135</v>
      </c>
      <c r="C14" s="187" t="s">
        <v>136</v>
      </c>
      <c r="D14" s="173" t="s">
        <v>123</v>
      </c>
      <c r="E14" s="174">
        <v>301</v>
      </c>
      <c r="F14" s="175"/>
      <c r="G14" s="176">
        <f>ROUND(E14*F14,2)</f>
        <v>0</v>
      </c>
      <c r="H14" s="175"/>
      <c r="I14" s="176">
        <f>ROUND(E14*H14,2)</f>
        <v>0</v>
      </c>
      <c r="J14" s="175"/>
      <c r="K14" s="176">
        <f>ROUND(E14*J14,2)</f>
        <v>0</v>
      </c>
      <c r="L14" s="176">
        <v>21</v>
      </c>
      <c r="M14" s="176">
        <f>G14*(1+L14/100)</f>
        <v>0</v>
      </c>
      <c r="N14" s="174">
        <v>0</v>
      </c>
      <c r="O14" s="174">
        <f>ROUND(E14*N14,2)</f>
        <v>0</v>
      </c>
      <c r="P14" s="174">
        <v>0.33</v>
      </c>
      <c r="Q14" s="174">
        <f>ROUND(E14*P14,2)</f>
        <v>99.33</v>
      </c>
      <c r="R14" s="176" t="s">
        <v>137</v>
      </c>
      <c r="S14" s="176" t="s">
        <v>125</v>
      </c>
      <c r="T14" s="177" t="s">
        <v>125</v>
      </c>
      <c r="U14" s="160">
        <v>0.113</v>
      </c>
      <c r="V14" s="160">
        <f>ROUND(E14*U14,2)</f>
        <v>34.01</v>
      </c>
      <c r="W14" s="160"/>
      <c r="X14" s="160" t="s">
        <v>126</v>
      </c>
      <c r="Y14" s="160" t="s">
        <v>127</v>
      </c>
      <c r="Z14" s="150"/>
      <c r="AA14" s="150"/>
      <c r="AB14" s="150"/>
      <c r="AC14" s="150"/>
      <c r="AD14" s="150"/>
      <c r="AE14" s="150"/>
      <c r="AF14" s="150"/>
      <c r="AG14" s="150" t="s">
        <v>128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2" x14ac:dyDescent="0.2">
      <c r="A15" s="157"/>
      <c r="B15" s="158"/>
      <c r="C15" s="188" t="s">
        <v>138</v>
      </c>
      <c r="D15" s="161"/>
      <c r="E15" s="162"/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132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3" x14ac:dyDescent="0.2">
      <c r="A16" s="157"/>
      <c r="B16" s="158"/>
      <c r="C16" s="188" t="s">
        <v>139</v>
      </c>
      <c r="D16" s="161"/>
      <c r="E16" s="162">
        <v>301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132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1">
        <v>3</v>
      </c>
      <c r="B17" s="172" t="s">
        <v>140</v>
      </c>
      <c r="C17" s="187" t="s">
        <v>141</v>
      </c>
      <c r="D17" s="173" t="s">
        <v>142</v>
      </c>
      <c r="E17" s="174">
        <v>129</v>
      </c>
      <c r="F17" s="175"/>
      <c r="G17" s="176">
        <f>ROUND(E17*F17,2)</f>
        <v>0</v>
      </c>
      <c r="H17" s="175"/>
      <c r="I17" s="176">
        <f>ROUND(E17*H17,2)</f>
        <v>0</v>
      </c>
      <c r="J17" s="175"/>
      <c r="K17" s="176">
        <f>ROUND(E17*J17,2)</f>
        <v>0</v>
      </c>
      <c r="L17" s="176">
        <v>21</v>
      </c>
      <c r="M17" s="176">
        <f>G17*(1+L17/100)</f>
        <v>0</v>
      </c>
      <c r="N17" s="174">
        <v>0</v>
      </c>
      <c r="O17" s="174">
        <f>ROUND(E17*N17,2)</f>
        <v>0</v>
      </c>
      <c r="P17" s="174">
        <v>0.27</v>
      </c>
      <c r="Q17" s="174">
        <f>ROUND(E17*P17,2)</f>
        <v>34.83</v>
      </c>
      <c r="R17" s="176" t="s">
        <v>137</v>
      </c>
      <c r="S17" s="176" t="s">
        <v>125</v>
      </c>
      <c r="T17" s="177" t="s">
        <v>125</v>
      </c>
      <c r="U17" s="160">
        <v>0.123</v>
      </c>
      <c r="V17" s="160">
        <f>ROUND(E17*U17,2)</f>
        <v>15.87</v>
      </c>
      <c r="W17" s="160"/>
      <c r="X17" s="160" t="s">
        <v>126</v>
      </c>
      <c r="Y17" s="160" t="s">
        <v>127</v>
      </c>
      <c r="Z17" s="150"/>
      <c r="AA17" s="150"/>
      <c r="AB17" s="150"/>
      <c r="AC17" s="150"/>
      <c r="AD17" s="150"/>
      <c r="AE17" s="150"/>
      <c r="AF17" s="150"/>
      <c r="AG17" s="150" t="s">
        <v>128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254" t="s">
        <v>143</v>
      </c>
      <c r="D18" s="255"/>
      <c r="E18" s="255"/>
      <c r="F18" s="255"/>
      <c r="G18" s="255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130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78" t="str">
        <f>C18</f>
        <v>s vybouráním lože, s přemístěním hmot na skládku na vzdálenost do 3 m nebo naložením na dopravní prostředek</v>
      </c>
      <c r="BB18" s="150"/>
      <c r="BC18" s="150"/>
      <c r="BD18" s="150"/>
      <c r="BE18" s="150"/>
      <c r="BF18" s="150"/>
      <c r="BG18" s="150"/>
      <c r="BH18" s="150"/>
    </row>
    <row r="19" spans="1:60" outlineLevel="2" x14ac:dyDescent="0.2">
      <c r="A19" s="157"/>
      <c r="B19" s="158"/>
      <c r="C19" s="188" t="s">
        <v>144</v>
      </c>
      <c r="D19" s="161"/>
      <c r="E19" s="162">
        <v>129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132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ht="22.5" outlineLevel="1" x14ac:dyDescent="0.2">
      <c r="A20" s="171">
        <v>4</v>
      </c>
      <c r="B20" s="172" t="s">
        <v>145</v>
      </c>
      <c r="C20" s="187" t="s">
        <v>146</v>
      </c>
      <c r="D20" s="173" t="s">
        <v>147</v>
      </c>
      <c r="E20" s="174">
        <v>11.61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2</v>
      </c>
      <c r="Q20" s="174">
        <f>ROUND(E20*P20,2)</f>
        <v>23.22</v>
      </c>
      <c r="R20" s="176" t="s">
        <v>148</v>
      </c>
      <c r="S20" s="176" t="s">
        <v>125</v>
      </c>
      <c r="T20" s="177" t="s">
        <v>125</v>
      </c>
      <c r="U20" s="160">
        <v>0.77</v>
      </c>
      <c r="V20" s="160">
        <f>ROUND(E20*U20,2)</f>
        <v>8.94</v>
      </c>
      <c r="W20" s="160"/>
      <c r="X20" s="160" t="s">
        <v>126</v>
      </c>
      <c r="Y20" s="160" t="s">
        <v>127</v>
      </c>
      <c r="Z20" s="150"/>
      <c r="AA20" s="150"/>
      <c r="AB20" s="150"/>
      <c r="AC20" s="150"/>
      <c r="AD20" s="150"/>
      <c r="AE20" s="150"/>
      <c r="AF20" s="150"/>
      <c r="AG20" s="150" t="s">
        <v>128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ht="22.5" outlineLevel="2" x14ac:dyDescent="0.2">
      <c r="A21" s="157"/>
      <c r="B21" s="158"/>
      <c r="C21" s="254" t="s">
        <v>149</v>
      </c>
      <c r="D21" s="255"/>
      <c r="E21" s="255"/>
      <c r="F21" s="255"/>
      <c r="G21" s="255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130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78" t="str">
        <f>C21</f>
        <v>korytech vodotečí, melioračních kanálech s přemístěním suti na hromady na vzdálenost do 20 m nebo s naložením na dopravní prostředek,</v>
      </c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188" t="s">
        <v>150</v>
      </c>
      <c r="D22" s="161"/>
      <c r="E22" s="162"/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132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3" x14ac:dyDescent="0.2">
      <c r="A23" s="157"/>
      <c r="B23" s="158"/>
      <c r="C23" s="188" t="s">
        <v>151</v>
      </c>
      <c r="D23" s="161"/>
      <c r="E23" s="162">
        <v>11.61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132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 x14ac:dyDescent="0.2">
      <c r="A24" s="171">
        <v>5</v>
      </c>
      <c r="B24" s="172" t="s">
        <v>152</v>
      </c>
      <c r="C24" s="187" t="s">
        <v>153</v>
      </c>
      <c r="D24" s="173" t="s">
        <v>147</v>
      </c>
      <c r="E24" s="174">
        <v>147.80000000000001</v>
      </c>
      <c r="F24" s="175"/>
      <c r="G24" s="176">
        <f>ROUND(E24*F24,2)</f>
        <v>0</v>
      </c>
      <c r="H24" s="175"/>
      <c r="I24" s="176">
        <f>ROUND(E24*H24,2)</f>
        <v>0</v>
      </c>
      <c r="J24" s="175"/>
      <c r="K24" s="176">
        <f>ROUND(E24*J24,2)</f>
        <v>0</v>
      </c>
      <c r="L24" s="176">
        <v>21</v>
      </c>
      <c r="M24" s="176">
        <f>G24*(1+L24/100)</f>
        <v>0</v>
      </c>
      <c r="N24" s="174">
        <v>0</v>
      </c>
      <c r="O24" s="174">
        <f>ROUND(E24*N24,2)</f>
        <v>0</v>
      </c>
      <c r="P24" s="174">
        <v>0</v>
      </c>
      <c r="Q24" s="174">
        <f>ROUND(E24*P24,2)</f>
        <v>0</v>
      </c>
      <c r="R24" s="176" t="s">
        <v>124</v>
      </c>
      <c r="S24" s="176" t="s">
        <v>125</v>
      </c>
      <c r="T24" s="177" t="s">
        <v>125</v>
      </c>
      <c r="U24" s="160">
        <v>2.7E-2</v>
      </c>
      <c r="V24" s="160">
        <f>ROUND(E24*U24,2)</f>
        <v>3.99</v>
      </c>
      <c r="W24" s="160"/>
      <c r="X24" s="160" t="s">
        <v>126</v>
      </c>
      <c r="Y24" s="160" t="s">
        <v>127</v>
      </c>
      <c r="Z24" s="150"/>
      <c r="AA24" s="150"/>
      <c r="AB24" s="150"/>
      <c r="AC24" s="150"/>
      <c r="AD24" s="150"/>
      <c r="AE24" s="150"/>
      <c r="AF24" s="150"/>
      <c r="AG24" s="150" t="s">
        <v>128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2" x14ac:dyDescent="0.2">
      <c r="A25" s="157"/>
      <c r="B25" s="158"/>
      <c r="C25" s="254" t="s">
        <v>154</v>
      </c>
      <c r="D25" s="255"/>
      <c r="E25" s="255"/>
      <c r="F25" s="255"/>
      <c r="G25" s="255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130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78" t="str">
        <f>C25</f>
        <v>při pozemkových úpravách, s přehozením výkopku na vzdálenost do 3 m nebo s naložením na dopravní prostředek,</v>
      </c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188" t="s">
        <v>155</v>
      </c>
      <c r="D26" s="161"/>
      <c r="E26" s="162">
        <v>114.2</v>
      </c>
      <c r="F26" s="160"/>
      <c r="G26" s="160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132</v>
      </c>
      <c r="AH26" s="150">
        <v>5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">
      <c r="A27" s="157"/>
      <c r="B27" s="158"/>
      <c r="C27" s="188" t="s">
        <v>156</v>
      </c>
      <c r="D27" s="161"/>
      <c r="E27" s="162">
        <v>33.6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132</v>
      </c>
      <c r="AH27" s="150">
        <v>5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1" x14ac:dyDescent="0.2">
      <c r="A28" s="171">
        <v>6</v>
      </c>
      <c r="B28" s="172" t="s">
        <v>157</v>
      </c>
      <c r="C28" s="187" t="s">
        <v>158</v>
      </c>
      <c r="D28" s="173" t="s">
        <v>147</v>
      </c>
      <c r="E28" s="174">
        <v>114.2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0</v>
      </c>
      <c r="O28" s="174">
        <f>ROUND(E28*N28,2)</f>
        <v>0</v>
      </c>
      <c r="P28" s="174">
        <v>0</v>
      </c>
      <c r="Q28" s="174">
        <f>ROUND(E28*P28,2)</f>
        <v>0</v>
      </c>
      <c r="R28" s="176" t="s">
        <v>148</v>
      </c>
      <c r="S28" s="176" t="s">
        <v>125</v>
      </c>
      <c r="T28" s="177" t="s">
        <v>125</v>
      </c>
      <c r="U28" s="160">
        <v>0.36799999999999999</v>
      </c>
      <c r="V28" s="160">
        <f>ROUND(E28*U28,2)</f>
        <v>42.03</v>
      </c>
      <c r="W28" s="160"/>
      <c r="X28" s="160" t="s">
        <v>126</v>
      </c>
      <c r="Y28" s="160" t="s">
        <v>127</v>
      </c>
      <c r="Z28" s="150"/>
      <c r="AA28" s="150"/>
      <c r="AB28" s="150"/>
      <c r="AC28" s="150"/>
      <c r="AD28" s="150"/>
      <c r="AE28" s="150"/>
      <c r="AF28" s="150"/>
      <c r="AG28" s="150" t="s">
        <v>128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2" x14ac:dyDescent="0.2">
      <c r="A29" s="157"/>
      <c r="B29" s="158"/>
      <c r="C29" s="254" t="s">
        <v>159</v>
      </c>
      <c r="D29" s="255"/>
      <c r="E29" s="255"/>
      <c r="F29" s="255"/>
      <c r="G29" s="255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130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ht="22.5" outlineLevel="2" x14ac:dyDescent="0.2">
      <c r="A30" s="157"/>
      <c r="B30" s="158"/>
      <c r="C30" s="188" t="s">
        <v>131</v>
      </c>
      <c r="D30" s="161"/>
      <c r="E30" s="162"/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132</v>
      </c>
      <c r="AH30" s="150">
        <v>0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3" x14ac:dyDescent="0.2">
      <c r="A31" s="157"/>
      <c r="B31" s="158"/>
      <c r="C31" s="188" t="s">
        <v>133</v>
      </c>
      <c r="D31" s="161"/>
      <c r="E31" s="162"/>
      <c r="F31" s="160"/>
      <c r="G31" s="160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132</v>
      </c>
      <c r="AH31" s="150">
        <v>0</v>
      </c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3" x14ac:dyDescent="0.2">
      <c r="A32" s="157"/>
      <c r="B32" s="158"/>
      <c r="C32" s="188" t="s">
        <v>160</v>
      </c>
      <c r="D32" s="161"/>
      <c r="E32" s="162">
        <v>114.2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132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">
      <c r="A33" s="171">
        <v>7</v>
      </c>
      <c r="B33" s="172" t="s">
        <v>161</v>
      </c>
      <c r="C33" s="187" t="s">
        <v>162</v>
      </c>
      <c r="D33" s="173" t="s">
        <v>147</v>
      </c>
      <c r="E33" s="174">
        <v>33.6</v>
      </c>
      <c r="F33" s="175"/>
      <c r="G33" s="176">
        <f>ROUND(E33*F33,2)</f>
        <v>0</v>
      </c>
      <c r="H33" s="175"/>
      <c r="I33" s="176">
        <f>ROUND(E33*H33,2)</f>
        <v>0</v>
      </c>
      <c r="J33" s="175"/>
      <c r="K33" s="176">
        <f>ROUND(E33*J33,2)</f>
        <v>0</v>
      </c>
      <c r="L33" s="176">
        <v>21</v>
      </c>
      <c r="M33" s="176">
        <f>G33*(1+L33/100)</f>
        <v>0</v>
      </c>
      <c r="N33" s="174">
        <v>0</v>
      </c>
      <c r="O33" s="174">
        <f>ROUND(E33*N33,2)</f>
        <v>0</v>
      </c>
      <c r="P33" s="174">
        <v>0</v>
      </c>
      <c r="Q33" s="174">
        <f>ROUND(E33*P33,2)</f>
        <v>0</v>
      </c>
      <c r="R33" s="176" t="s">
        <v>148</v>
      </c>
      <c r="S33" s="176" t="s">
        <v>125</v>
      </c>
      <c r="T33" s="177" t="s">
        <v>125</v>
      </c>
      <c r="U33" s="160">
        <v>0.36499999999999999</v>
      </c>
      <c r="V33" s="160">
        <f>ROUND(E33*U33,2)</f>
        <v>12.26</v>
      </c>
      <c r="W33" s="160"/>
      <c r="X33" s="160" t="s">
        <v>126</v>
      </c>
      <c r="Y33" s="160" t="s">
        <v>127</v>
      </c>
      <c r="Z33" s="150"/>
      <c r="AA33" s="150"/>
      <c r="AB33" s="150"/>
      <c r="AC33" s="150"/>
      <c r="AD33" s="150"/>
      <c r="AE33" s="150"/>
      <c r="AF33" s="150"/>
      <c r="AG33" s="150" t="s">
        <v>128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ht="22.5" outlineLevel="2" x14ac:dyDescent="0.2">
      <c r="A34" s="157"/>
      <c r="B34" s="158"/>
      <c r="C34" s="254" t="s">
        <v>163</v>
      </c>
      <c r="D34" s="255"/>
      <c r="E34" s="255"/>
      <c r="F34" s="255"/>
      <c r="G34" s="255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130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78" t="str">
        <f>C34</f>
        <v>zapažených i nezapažených s urovnáním dna do předepsaného profilu a spádu, s přehozením výkopku na přilehlém terénu na vzdálenost do 3 m od podélné osy rýhy nebo s naložením výkopku na dopravní prostředek.</v>
      </c>
      <c r="BB34" s="150"/>
      <c r="BC34" s="150"/>
      <c r="BD34" s="150"/>
      <c r="BE34" s="150"/>
      <c r="BF34" s="150"/>
      <c r="BG34" s="150"/>
      <c r="BH34" s="150"/>
    </row>
    <row r="35" spans="1:60" outlineLevel="2" x14ac:dyDescent="0.2">
      <c r="A35" s="157"/>
      <c r="B35" s="158"/>
      <c r="C35" s="188" t="s">
        <v>164</v>
      </c>
      <c r="D35" s="161"/>
      <c r="E35" s="162">
        <v>12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132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3" x14ac:dyDescent="0.2">
      <c r="A36" s="157"/>
      <c r="B36" s="158"/>
      <c r="C36" s="188" t="s">
        <v>165</v>
      </c>
      <c r="D36" s="161"/>
      <c r="E36" s="162">
        <v>21.6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132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ht="22.5" outlineLevel="1" x14ac:dyDescent="0.2">
      <c r="A37" s="171">
        <v>8</v>
      </c>
      <c r="B37" s="172" t="s">
        <v>166</v>
      </c>
      <c r="C37" s="187" t="s">
        <v>167</v>
      </c>
      <c r="D37" s="173" t="s">
        <v>147</v>
      </c>
      <c r="E37" s="174">
        <v>751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0</v>
      </c>
      <c r="O37" s="174">
        <f>ROUND(E37*N37,2)</f>
        <v>0</v>
      </c>
      <c r="P37" s="174">
        <v>0</v>
      </c>
      <c r="Q37" s="174">
        <f>ROUND(E37*P37,2)</f>
        <v>0</v>
      </c>
      <c r="R37" s="176" t="s">
        <v>148</v>
      </c>
      <c r="S37" s="176" t="s">
        <v>125</v>
      </c>
      <c r="T37" s="177" t="s">
        <v>125</v>
      </c>
      <c r="U37" s="160">
        <v>1.2E-2</v>
      </c>
      <c r="V37" s="160">
        <f>ROUND(E37*U37,2)</f>
        <v>9.01</v>
      </c>
      <c r="W37" s="160"/>
      <c r="X37" s="160" t="s">
        <v>126</v>
      </c>
      <c r="Y37" s="160" t="s">
        <v>127</v>
      </c>
      <c r="Z37" s="150"/>
      <c r="AA37" s="150"/>
      <c r="AB37" s="150"/>
      <c r="AC37" s="150"/>
      <c r="AD37" s="150"/>
      <c r="AE37" s="150"/>
      <c r="AF37" s="150"/>
      <c r="AG37" s="150" t="s">
        <v>128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254" t="s">
        <v>168</v>
      </c>
      <c r="D38" s="255"/>
      <c r="E38" s="255"/>
      <c r="F38" s="255"/>
      <c r="G38" s="255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130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2" x14ac:dyDescent="0.2">
      <c r="A39" s="157"/>
      <c r="B39" s="158"/>
      <c r="C39" s="188" t="s">
        <v>169</v>
      </c>
      <c r="D39" s="161"/>
      <c r="E39" s="162"/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132</v>
      </c>
      <c r="AH39" s="150">
        <v>0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3" x14ac:dyDescent="0.2">
      <c r="A40" s="157"/>
      <c r="B40" s="158"/>
      <c r="C40" s="188" t="s">
        <v>170</v>
      </c>
      <c r="D40" s="161"/>
      <c r="E40" s="162">
        <v>426</v>
      </c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132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3" x14ac:dyDescent="0.2">
      <c r="A41" s="157"/>
      <c r="B41" s="158"/>
      <c r="C41" s="188" t="s">
        <v>171</v>
      </c>
      <c r="D41" s="161"/>
      <c r="E41" s="162">
        <v>176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132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188" t="s">
        <v>172</v>
      </c>
      <c r="D42" s="161"/>
      <c r="E42" s="162"/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132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188" t="s">
        <v>173</v>
      </c>
      <c r="D43" s="161"/>
      <c r="E43" s="162"/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132</v>
      </c>
      <c r="AH43" s="150">
        <v>0</v>
      </c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3" x14ac:dyDescent="0.2">
      <c r="A44" s="157"/>
      <c r="B44" s="158"/>
      <c r="C44" s="188" t="s">
        <v>174</v>
      </c>
      <c r="D44" s="161"/>
      <c r="E44" s="162"/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132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3" x14ac:dyDescent="0.2">
      <c r="A45" s="157"/>
      <c r="B45" s="158"/>
      <c r="C45" s="188" t="s">
        <v>175</v>
      </c>
      <c r="D45" s="161"/>
      <c r="E45" s="162">
        <v>94</v>
      </c>
      <c r="F45" s="160"/>
      <c r="G45" s="160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132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3" x14ac:dyDescent="0.2">
      <c r="A46" s="157"/>
      <c r="B46" s="158"/>
      <c r="C46" s="188" t="s">
        <v>176</v>
      </c>
      <c r="D46" s="161"/>
      <c r="E46" s="162">
        <v>55</v>
      </c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132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1" x14ac:dyDescent="0.2">
      <c r="A47" s="171">
        <v>9</v>
      </c>
      <c r="B47" s="172" t="s">
        <v>177</v>
      </c>
      <c r="C47" s="187" t="s">
        <v>178</v>
      </c>
      <c r="D47" s="173" t="s">
        <v>147</v>
      </c>
      <c r="E47" s="174">
        <v>147.80000000000001</v>
      </c>
      <c r="F47" s="175"/>
      <c r="G47" s="176">
        <f>ROUND(E47*F47,2)</f>
        <v>0</v>
      </c>
      <c r="H47" s="175"/>
      <c r="I47" s="176">
        <f>ROUND(E47*H47,2)</f>
        <v>0</v>
      </c>
      <c r="J47" s="175"/>
      <c r="K47" s="176">
        <f>ROUND(E47*J47,2)</f>
        <v>0</v>
      </c>
      <c r="L47" s="176">
        <v>21</v>
      </c>
      <c r="M47" s="176">
        <f>G47*(1+L47/100)</f>
        <v>0</v>
      </c>
      <c r="N47" s="174">
        <v>0</v>
      </c>
      <c r="O47" s="174">
        <f>ROUND(E47*N47,2)</f>
        <v>0</v>
      </c>
      <c r="P47" s="174">
        <v>0</v>
      </c>
      <c r="Q47" s="174">
        <f>ROUND(E47*P47,2)</f>
        <v>0</v>
      </c>
      <c r="R47" s="176" t="s">
        <v>179</v>
      </c>
      <c r="S47" s="176" t="s">
        <v>125</v>
      </c>
      <c r="T47" s="177" t="s">
        <v>125</v>
      </c>
      <c r="U47" s="160">
        <v>0.11</v>
      </c>
      <c r="V47" s="160">
        <f>ROUND(E47*U47,2)</f>
        <v>16.260000000000002</v>
      </c>
      <c r="W47" s="160"/>
      <c r="X47" s="160" t="s">
        <v>126</v>
      </c>
      <c r="Y47" s="160" t="s">
        <v>127</v>
      </c>
      <c r="Z47" s="150"/>
      <c r="AA47" s="150"/>
      <c r="AB47" s="150"/>
      <c r="AC47" s="150"/>
      <c r="AD47" s="150"/>
      <c r="AE47" s="150"/>
      <c r="AF47" s="150"/>
      <c r="AG47" s="150" t="s">
        <v>128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ht="22.5" outlineLevel="2" x14ac:dyDescent="0.2">
      <c r="A48" s="157"/>
      <c r="B48" s="158"/>
      <c r="C48" s="254" t="s">
        <v>180</v>
      </c>
      <c r="D48" s="255"/>
      <c r="E48" s="255"/>
      <c r="F48" s="255"/>
      <c r="G48" s="255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130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78" t="str">
        <f>C48</f>
        <v>bez naložení, avšak se složením zemin schopných zúrodnění, kamenouhelných hlušin a výsypkových materiálů, příplatek za každých dalších i započatých 1000 m,</v>
      </c>
      <c r="BB48" s="150"/>
      <c r="BC48" s="150"/>
      <c r="BD48" s="150"/>
      <c r="BE48" s="150"/>
      <c r="BF48" s="150"/>
      <c r="BG48" s="150"/>
      <c r="BH48" s="150"/>
    </row>
    <row r="49" spans="1:60" outlineLevel="2" x14ac:dyDescent="0.2">
      <c r="A49" s="157"/>
      <c r="B49" s="158"/>
      <c r="C49" s="252" t="s">
        <v>181</v>
      </c>
      <c r="D49" s="253"/>
      <c r="E49" s="253"/>
      <c r="F49" s="253"/>
      <c r="G49" s="253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182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3" x14ac:dyDescent="0.2">
      <c r="A50" s="157"/>
      <c r="B50" s="158"/>
      <c r="C50" s="252" t="s">
        <v>183</v>
      </c>
      <c r="D50" s="253"/>
      <c r="E50" s="253"/>
      <c r="F50" s="253"/>
      <c r="G50" s="253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182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3" x14ac:dyDescent="0.2">
      <c r="A51" s="157"/>
      <c r="B51" s="158"/>
      <c r="C51" s="252" t="s">
        <v>184</v>
      </c>
      <c r="D51" s="253"/>
      <c r="E51" s="253"/>
      <c r="F51" s="253"/>
      <c r="G51" s="253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182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78" t="str">
        <f>C51</f>
        <v>- udržování sjízdnosti cest uvnitř násypiště i výkopiště, pokud vrcholky nerovností nejsou   vyšší než +- 0,5 m,</v>
      </c>
      <c r="BB51" s="150"/>
      <c r="BC51" s="150"/>
      <c r="BD51" s="150"/>
      <c r="BE51" s="150"/>
      <c r="BF51" s="150"/>
      <c r="BG51" s="150"/>
      <c r="BH51" s="150"/>
    </row>
    <row r="52" spans="1:60" outlineLevel="3" x14ac:dyDescent="0.2">
      <c r="A52" s="157"/>
      <c r="B52" s="158"/>
      <c r="C52" s="252" t="s">
        <v>185</v>
      </c>
      <c r="D52" s="253"/>
      <c r="E52" s="253"/>
      <c r="F52" s="253"/>
      <c r="G52" s="253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182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2" x14ac:dyDescent="0.2">
      <c r="A53" s="157"/>
      <c r="B53" s="158"/>
      <c r="C53" s="188" t="s">
        <v>155</v>
      </c>
      <c r="D53" s="161"/>
      <c r="E53" s="162">
        <v>114.2</v>
      </c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132</v>
      </c>
      <c r="AH53" s="150">
        <v>5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3" x14ac:dyDescent="0.2">
      <c r="A54" s="157"/>
      <c r="B54" s="158"/>
      <c r="C54" s="188" t="s">
        <v>156</v>
      </c>
      <c r="D54" s="161"/>
      <c r="E54" s="162">
        <v>33.6</v>
      </c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132</v>
      </c>
      <c r="AH54" s="150">
        <v>5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ht="22.5" outlineLevel="1" x14ac:dyDescent="0.2">
      <c r="A55" s="171">
        <v>10</v>
      </c>
      <c r="B55" s="172" t="s">
        <v>186</v>
      </c>
      <c r="C55" s="187" t="s">
        <v>187</v>
      </c>
      <c r="D55" s="173" t="s">
        <v>147</v>
      </c>
      <c r="E55" s="174">
        <v>147.80000000000001</v>
      </c>
      <c r="F55" s="175"/>
      <c r="G55" s="176">
        <f>ROUND(E55*F55,2)</f>
        <v>0</v>
      </c>
      <c r="H55" s="175"/>
      <c r="I55" s="176">
        <f>ROUND(E55*H55,2)</f>
        <v>0</v>
      </c>
      <c r="J55" s="175"/>
      <c r="K55" s="176">
        <f>ROUND(E55*J55,2)</f>
        <v>0</v>
      </c>
      <c r="L55" s="176">
        <v>21</v>
      </c>
      <c r="M55" s="176">
        <f>G55*(1+L55/100)</f>
        <v>0</v>
      </c>
      <c r="N55" s="174">
        <v>0</v>
      </c>
      <c r="O55" s="174">
        <f>ROUND(E55*N55,2)</f>
        <v>0</v>
      </c>
      <c r="P55" s="174">
        <v>0</v>
      </c>
      <c r="Q55" s="174">
        <f>ROUND(E55*P55,2)</f>
        <v>0</v>
      </c>
      <c r="R55" s="176" t="s">
        <v>148</v>
      </c>
      <c r="S55" s="176" t="s">
        <v>125</v>
      </c>
      <c r="T55" s="177" t="s">
        <v>125</v>
      </c>
      <c r="U55" s="160">
        <v>0.65200000000000002</v>
      </c>
      <c r="V55" s="160">
        <f>ROUND(E55*U55,2)</f>
        <v>96.37</v>
      </c>
      <c r="W55" s="160"/>
      <c r="X55" s="160" t="s">
        <v>126</v>
      </c>
      <c r="Y55" s="160" t="s">
        <v>127</v>
      </c>
      <c r="Z55" s="150"/>
      <c r="AA55" s="150"/>
      <c r="AB55" s="150"/>
      <c r="AC55" s="150"/>
      <c r="AD55" s="150"/>
      <c r="AE55" s="150"/>
      <c r="AF55" s="150"/>
      <c r="AG55" s="150" t="s">
        <v>128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2" x14ac:dyDescent="0.2">
      <c r="A56" s="157"/>
      <c r="B56" s="158"/>
      <c r="C56" s="188" t="s">
        <v>188</v>
      </c>
      <c r="D56" s="161"/>
      <c r="E56" s="162">
        <v>147.80000000000001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132</v>
      </c>
      <c r="AH56" s="150">
        <v>5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ht="22.5" outlineLevel="1" x14ac:dyDescent="0.2">
      <c r="A57" s="171">
        <v>11</v>
      </c>
      <c r="B57" s="172" t="s">
        <v>189</v>
      </c>
      <c r="C57" s="187" t="s">
        <v>190</v>
      </c>
      <c r="D57" s="173" t="s">
        <v>147</v>
      </c>
      <c r="E57" s="174">
        <v>602</v>
      </c>
      <c r="F57" s="175"/>
      <c r="G57" s="176">
        <f>ROUND(E57*F57,2)</f>
        <v>0</v>
      </c>
      <c r="H57" s="175"/>
      <c r="I57" s="176">
        <f>ROUND(E57*H57,2)</f>
        <v>0</v>
      </c>
      <c r="J57" s="175"/>
      <c r="K57" s="176">
        <f>ROUND(E57*J57,2)</f>
        <v>0</v>
      </c>
      <c r="L57" s="176">
        <v>21</v>
      </c>
      <c r="M57" s="176">
        <f>G57*(1+L57/100)</f>
        <v>0</v>
      </c>
      <c r="N57" s="174">
        <v>0</v>
      </c>
      <c r="O57" s="174">
        <f>ROUND(E57*N57,2)</f>
        <v>0</v>
      </c>
      <c r="P57" s="174">
        <v>0</v>
      </c>
      <c r="Q57" s="174">
        <f>ROUND(E57*P57,2)</f>
        <v>0</v>
      </c>
      <c r="R57" s="176" t="s">
        <v>148</v>
      </c>
      <c r="S57" s="176" t="s">
        <v>125</v>
      </c>
      <c r="T57" s="177" t="s">
        <v>125</v>
      </c>
      <c r="U57" s="160">
        <v>2.3E-2</v>
      </c>
      <c r="V57" s="160">
        <f>ROUND(E57*U57,2)</f>
        <v>13.85</v>
      </c>
      <c r="W57" s="160"/>
      <c r="X57" s="160" t="s">
        <v>126</v>
      </c>
      <c r="Y57" s="160" t="s">
        <v>127</v>
      </c>
      <c r="Z57" s="150"/>
      <c r="AA57" s="150"/>
      <c r="AB57" s="150"/>
      <c r="AC57" s="150"/>
      <c r="AD57" s="150"/>
      <c r="AE57" s="150"/>
      <c r="AF57" s="150"/>
      <c r="AG57" s="150" t="s">
        <v>128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2" x14ac:dyDescent="0.2">
      <c r="A58" s="157"/>
      <c r="B58" s="158"/>
      <c r="C58" s="254" t="s">
        <v>191</v>
      </c>
      <c r="D58" s="255"/>
      <c r="E58" s="255"/>
      <c r="F58" s="255"/>
      <c r="G58" s="255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130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2" x14ac:dyDescent="0.2">
      <c r="A59" s="157"/>
      <c r="B59" s="158"/>
      <c r="C59" s="188" t="s">
        <v>169</v>
      </c>
      <c r="D59" s="161"/>
      <c r="E59" s="162"/>
      <c r="F59" s="160"/>
      <c r="G59" s="1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132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3" x14ac:dyDescent="0.2">
      <c r="A60" s="157"/>
      <c r="B60" s="158"/>
      <c r="C60" s="188" t="s">
        <v>170</v>
      </c>
      <c r="D60" s="161"/>
      <c r="E60" s="162">
        <v>426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132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3" x14ac:dyDescent="0.2">
      <c r="A61" s="157"/>
      <c r="B61" s="158"/>
      <c r="C61" s="188" t="s">
        <v>171</v>
      </c>
      <c r="D61" s="161"/>
      <c r="E61" s="162">
        <v>176</v>
      </c>
      <c r="F61" s="160"/>
      <c r="G61" s="160"/>
      <c r="H61" s="160"/>
      <c r="I61" s="160"/>
      <c r="J61" s="160"/>
      <c r="K61" s="160"/>
      <c r="L61" s="160"/>
      <c r="M61" s="160"/>
      <c r="N61" s="159"/>
      <c r="O61" s="159"/>
      <c r="P61" s="159"/>
      <c r="Q61" s="159"/>
      <c r="R61" s="160"/>
      <c r="S61" s="160"/>
      <c r="T61" s="160"/>
      <c r="U61" s="160"/>
      <c r="V61" s="160"/>
      <c r="W61" s="160"/>
      <c r="X61" s="160"/>
      <c r="Y61" s="160"/>
      <c r="Z61" s="150"/>
      <c r="AA61" s="150"/>
      <c r="AB61" s="150"/>
      <c r="AC61" s="150"/>
      <c r="AD61" s="150"/>
      <c r="AE61" s="150"/>
      <c r="AF61" s="150"/>
      <c r="AG61" s="150" t="s">
        <v>132</v>
      </c>
      <c r="AH61" s="150">
        <v>0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1" x14ac:dyDescent="0.2">
      <c r="A62" s="171">
        <v>12</v>
      </c>
      <c r="B62" s="172" t="s">
        <v>192</v>
      </c>
      <c r="C62" s="187" t="s">
        <v>193</v>
      </c>
      <c r="D62" s="173" t="s">
        <v>147</v>
      </c>
      <c r="E62" s="174">
        <v>57.1</v>
      </c>
      <c r="F62" s="175"/>
      <c r="G62" s="176">
        <f>ROUND(E62*F62,2)</f>
        <v>0</v>
      </c>
      <c r="H62" s="175"/>
      <c r="I62" s="176">
        <f>ROUND(E62*H62,2)</f>
        <v>0</v>
      </c>
      <c r="J62" s="175"/>
      <c r="K62" s="176">
        <f>ROUND(E62*J62,2)</f>
        <v>0</v>
      </c>
      <c r="L62" s="176">
        <v>21</v>
      </c>
      <c r="M62" s="176">
        <f>G62*(1+L62/100)</f>
        <v>0</v>
      </c>
      <c r="N62" s="174">
        <v>0</v>
      </c>
      <c r="O62" s="174">
        <f>ROUND(E62*N62,2)</f>
        <v>0</v>
      </c>
      <c r="P62" s="174">
        <v>0</v>
      </c>
      <c r="Q62" s="174">
        <f>ROUND(E62*P62,2)</f>
        <v>0</v>
      </c>
      <c r="R62" s="176" t="s">
        <v>124</v>
      </c>
      <c r="S62" s="176" t="s">
        <v>125</v>
      </c>
      <c r="T62" s="177" t="s">
        <v>194</v>
      </c>
      <c r="U62" s="160">
        <v>0.92200000000000004</v>
      </c>
      <c r="V62" s="160">
        <f>ROUND(E62*U62,2)</f>
        <v>52.65</v>
      </c>
      <c r="W62" s="160"/>
      <c r="X62" s="160" t="s">
        <v>126</v>
      </c>
      <c r="Y62" s="160" t="s">
        <v>127</v>
      </c>
      <c r="Z62" s="150"/>
      <c r="AA62" s="150"/>
      <c r="AB62" s="150"/>
      <c r="AC62" s="150"/>
      <c r="AD62" s="150"/>
      <c r="AE62" s="150"/>
      <c r="AF62" s="150"/>
      <c r="AG62" s="150" t="s">
        <v>128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2" x14ac:dyDescent="0.2">
      <c r="A63" s="157"/>
      <c r="B63" s="158"/>
      <c r="C63" s="188" t="s">
        <v>195</v>
      </c>
      <c r="D63" s="161"/>
      <c r="E63" s="162"/>
      <c r="F63" s="160"/>
      <c r="G63" s="160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50"/>
      <c r="AA63" s="150"/>
      <c r="AB63" s="150"/>
      <c r="AC63" s="150"/>
      <c r="AD63" s="150"/>
      <c r="AE63" s="150"/>
      <c r="AF63" s="150"/>
      <c r="AG63" s="150" t="s">
        <v>132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3" x14ac:dyDescent="0.2">
      <c r="A64" s="157"/>
      <c r="B64" s="158"/>
      <c r="C64" s="188" t="s">
        <v>196</v>
      </c>
      <c r="D64" s="161"/>
      <c r="E64" s="162">
        <v>57.1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50"/>
      <c r="AA64" s="150"/>
      <c r="AB64" s="150"/>
      <c r="AC64" s="150"/>
      <c r="AD64" s="150"/>
      <c r="AE64" s="150"/>
      <c r="AF64" s="150"/>
      <c r="AG64" s="150" t="s">
        <v>132</v>
      </c>
      <c r="AH64" s="150">
        <v>5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ht="22.5" outlineLevel="1" x14ac:dyDescent="0.2">
      <c r="A65" s="171">
        <v>13</v>
      </c>
      <c r="B65" s="172" t="s">
        <v>197</v>
      </c>
      <c r="C65" s="187" t="s">
        <v>198</v>
      </c>
      <c r="D65" s="173" t="s">
        <v>123</v>
      </c>
      <c r="E65" s="174">
        <v>571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0</v>
      </c>
      <c r="O65" s="174">
        <f>ROUND(E65*N65,2)</f>
        <v>0</v>
      </c>
      <c r="P65" s="174">
        <v>0</v>
      </c>
      <c r="Q65" s="174">
        <f>ROUND(E65*P65,2)</f>
        <v>0</v>
      </c>
      <c r="R65" s="176" t="s">
        <v>124</v>
      </c>
      <c r="S65" s="176" t="s">
        <v>125</v>
      </c>
      <c r="T65" s="177" t="s">
        <v>125</v>
      </c>
      <c r="U65" s="160">
        <v>0.09</v>
      </c>
      <c r="V65" s="160">
        <f>ROUND(E65*U65,2)</f>
        <v>51.39</v>
      </c>
      <c r="W65" s="160"/>
      <c r="X65" s="160" t="s">
        <v>126</v>
      </c>
      <c r="Y65" s="160" t="s">
        <v>127</v>
      </c>
      <c r="Z65" s="150"/>
      <c r="AA65" s="150"/>
      <c r="AB65" s="150"/>
      <c r="AC65" s="150"/>
      <c r="AD65" s="150"/>
      <c r="AE65" s="150"/>
      <c r="AF65" s="150"/>
      <c r="AG65" s="150" t="s">
        <v>128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2" x14ac:dyDescent="0.2">
      <c r="A66" s="157"/>
      <c r="B66" s="158"/>
      <c r="C66" s="254" t="s">
        <v>199</v>
      </c>
      <c r="D66" s="255"/>
      <c r="E66" s="255"/>
      <c r="F66" s="255"/>
      <c r="G66" s="255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50"/>
      <c r="AA66" s="150"/>
      <c r="AB66" s="150"/>
      <c r="AC66" s="150"/>
      <c r="AD66" s="150"/>
      <c r="AE66" s="150"/>
      <c r="AF66" s="150"/>
      <c r="AG66" s="150" t="s">
        <v>130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ht="22.5" outlineLevel="2" x14ac:dyDescent="0.2">
      <c r="A67" s="157"/>
      <c r="B67" s="158"/>
      <c r="C67" s="188" t="s">
        <v>131</v>
      </c>
      <c r="D67" s="161"/>
      <c r="E67" s="162"/>
      <c r="F67" s="160"/>
      <c r="G67" s="160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50"/>
      <c r="AA67" s="150"/>
      <c r="AB67" s="150"/>
      <c r="AC67" s="150"/>
      <c r="AD67" s="150"/>
      <c r="AE67" s="150"/>
      <c r="AF67" s="150"/>
      <c r="AG67" s="150" t="s">
        <v>132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3" x14ac:dyDescent="0.2">
      <c r="A68" s="157"/>
      <c r="B68" s="158"/>
      <c r="C68" s="188" t="s">
        <v>133</v>
      </c>
      <c r="D68" s="161"/>
      <c r="E68" s="162"/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132</v>
      </c>
      <c r="AH68" s="150">
        <v>0</v>
      </c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3" x14ac:dyDescent="0.2">
      <c r="A69" s="157"/>
      <c r="B69" s="158"/>
      <c r="C69" s="188" t="s">
        <v>134</v>
      </c>
      <c r="D69" s="161"/>
      <c r="E69" s="162">
        <v>571</v>
      </c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50"/>
      <c r="AA69" s="150"/>
      <c r="AB69" s="150"/>
      <c r="AC69" s="150"/>
      <c r="AD69" s="150"/>
      <c r="AE69" s="150"/>
      <c r="AF69" s="150"/>
      <c r="AG69" s="150" t="s">
        <v>132</v>
      </c>
      <c r="AH69" s="150">
        <v>0</v>
      </c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1" x14ac:dyDescent="0.2">
      <c r="A70" s="171">
        <v>14</v>
      </c>
      <c r="B70" s="172" t="s">
        <v>200</v>
      </c>
      <c r="C70" s="187" t="s">
        <v>201</v>
      </c>
      <c r="D70" s="173" t="s">
        <v>123</v>
      </c>
      <c r="E70" s="174">
        <v>908.6</v>
      </c>
      <c r="F70" s="175"/>
      <c r="G70" s="176">
        <f>ROUND(E70*F70,2)</f>
        <v>0</v>
      </c>
      <c r="H70" s="175"/>
      <c r="I70" s="176">
        <f>ROUND(E70*H70,2)</f>
        <v>0</v>
      </c>
      <c r="J70" s="175"/>
      <c r="K70" s="176">
        <f>ROUND(E70*J70,2)</f>
        <v>0</v>
      </c>
      <c r="L70" s="176">
        <v>21</v>
      </c>
      <c r="M70" s="176">
        <f>G70*(1+L70/100)</f>
        <v>0</v>
      </c>
      <c r="N70" s="174">
        <v>0</v>
      </c>
      <c r="O70" s="174">
        <f>ROUND(E70*N70,2)</f>
        <v>0</v>
      </c>
      <c r="P70" s="174">
        <v>0</v>
      </c>
      <c r="Q70" s="174">
        <f>ROUND(E70*P70,2)</f>
        <v>0</v>
      </c>
      <c r="R70" s="176"/>
      <c r="S70" s="176" t="s">
        <v>202</v>
      </c>
      <c r="T70" s="177" t="s">
        <v>194</v>
      </c>
      <c r="U70" s="160">
        <v>0</v>
      </c>
      <c r="V70" s="160">
        <f>ROUND(E70*U70,2)</f>
        <v>0</v>
      </c>
      <c r="W70" s="160"/>
      <c r="X70" s="160" t="s">
        <v>126</v>
      </c>
      <c r="Y70" s="160" t="s">
        <v>127</v>
      </c>
      <c r="Z70" s="150"/>
      <c r="AA70" s="150"/>
      <c r="AB70" s="150"/>
      <c r="AC70" s="150"/>
      <c r="AD70" s="150"/>
      <c r="AE70" s="150"/>
      <c r="AF70" s="150"/>
      <c r="AG70" s="150" t="s">
        <v>128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2" x14ac:dyDescent="0.2">
      <c r="A71" s="157"/>
      <c r="B71" s="158"/>
      <c r="C71" s="188" t="s">
        <v>203</v>
      </c>
      <c r="D71" s="161"/>
      <c r="E71" s="162"/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50"/>
      <c r="AA71" s="150"/>
      <c r="AB71" s="150"/>
      <c r="AC71" s="150"/>
      <c r="AD71" s="150"/>
      <c r="AE71" s="150"/>
      <c r="AF71" s="150"/>
      <c r="AG71" s="150" t="s">
        <v>132</v>
      </c>
      <c r="AH71" s="150">
        <v>0</v>
      </c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3" x14ac:dyDescent="0.2">
      <c r="A72" s="157"/>
      <c r="B72" s="158"/>
      <c r="C72" s="188" t="s">
        <v>204</v>
      </c>
      <c r="D72" s="161"/>
      <c r="E72" s="162">
        <v>908.6</v>
      </c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132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1" x14ac:dyDescent="0.2">
      <c r="A73" s="171">
        <v>15</v>
      </c>
      <c r="B73" s="172" t="s">
        <v>205</v>
      </c>
      <c r="C73" s="187" t="s">
        <v>206</v>
      </c>
      <c r="D73" s="173" t="s">
        <v>207</v>
      </c>
      <c r="E73" s="174">
        <v>1023.4</v>
      </c>
      <c r="F73" s="175"/>
      <c r="G73" s="176">
        <f>ROUND(E73*F73,2)</f>
        <v>0</v>
      </c>
      <c r="H73" s="175"/>
      <c r="I73" s="176">
        <f>ROUND(E73*H73,2)</f>
        <v>0</v>
      </c>
      <c r="J73" s="175"/>
      <c r="K73" s="176">
        <f>ROUND(E73*J73,2)</f>
        <v>0</v>
      </c>
      <c r="L73" s="176">
        <v>21</v>
      </c>
      <c r="M73" s="176">
        <f>G73*(1+L73/100)</f>
        <v>0</v>
      </c>
      <c r="N73" s="174">
        <v>1</v>
      </c>
      <c r="O73" s="174">
        <f>ROUND(E73*N73,2)</f>
        <v>1023.4</v>
      </c>
      <c r="P73" s="174">
        <v>0</v>
      </c>
      <c r="Q73" s="174">
        <f>ROUND(E73*P73,2)</f>
        <v>0</v>
      </c>
      <c r="R73" s="176"/>
      <c r="S73" s="176" t="s">
        <v>202</v>
      </c>
      <c r="T73" s="177" t="s">
        <v>194</v>
      </c>
      <c r="U73" s="160">
        <v>0</v>
      </c>
      <c r="V73" s="160">
        <f>ROUND(E73*U73,2)</f>
        <v>0</v>
      </c>
      <c r="W73" s="160"/>
      <c r="X73" s="160" t="s">
        <v>208</v>
      </c>
      <c r="Y73" s="160" t="s">
        <v>127</v>
      </c>
      <c r="Z73" s="150"/>
      <c r="AA73" s="150"/>
      <c r="AB73" s="150"/>
      <c r="AC73" s="150"/>
      <c r="AD73" s="150"/>
      <c r="AE73" s="150"/>
      <c r="AF73" s="150"/>
      <c r="AG73" s="150" t="s">
        <v>209</v>
      </c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2" x14ac:dyDescent="0.2">
      <c r="A74" s="157"/>
      <c r="B74" s="158"/>
      <c r="C74" s="188" t="s">
        <v>169</v>
      </c>
      <c r="D74" s="161"/>
      <c r="E74" s="162"/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50"/>
      <c r="AA74" s="150"/>
      <c r="AB74" s="150"/>
      <c r="AC74" s="150"/>
      <c r="AD74" s="150"/>
      <c r="AE74" s="150"/>
      <c r="AF74" s="150"/>
      <c r="AG74" s="150" t="s">
        <v>132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3" x14ac:dyDescent="0.2">
      <c r="A75" s="157"/>
      <c r="B75" s="158"/>
      <c r="C75" s="188" t="s">
        <v>210</v>
      </c>
      <c r="D75" s="161"/>
      <c r="E75" s="162">
        <v>724.2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50"/>
      <c r="AA75" s="150"/>
      <c r="AB75" s="150"/>
      <c r="AC75" s="150"/>
      <c r="AD75" s="150"/>
      <c r="AE75" s="150"/>
      <c r="AF75" s="150"/>
      <c r="AG75" s="150" t="s">
        <v>132</v>
      </c>
      <c r="AH75" s="150">
        <v>0</v>
      </c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3" x14ac:dyDescent="0.2">
      <c r="A76" s="157"/>
      <c r="B76" s="158"/>
      <c r="C76" s="188" t="s">
        <v>211</v>
      </c>
      <c r="D76" s="161"/>
      <c r="E76" s="162">
        <v>299.2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132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1" x14ac:dyDescent="0.2">
      <c r="A77" s="171">
        <v>16</v>
      </c>
      <c r="B77" s="172" t="s">
        <v>212</v>
      </c>
      <c r="C77" s="187" t="s">
        <v>213</v>
      </c>
      <c r="D77" s="173" t="s">
        <v>147</v>
      </c>
      <c r="E77" s="174">
        <v>1.2</v>
      </c>
      <c r="F77" s="175"/>
      <c r="G77" s="176">
        <f>ROUND(E77*F77,2)</f>
        <v>0</v>
      </c>
      <c r="H77" s="175"/>
      <c r="I77" s="176">
        <f>ROUND(E77*H77,2)</f>
        <v>0</v>
      </c>
      <c r="J77" s="175"/>
      <c r="K77" s="176">
        <f>ROUND(E77*J77,2)</f>
        <v>0</v>
      </c>
      <c r="L77" s="176">
        <v>21</v>
      </c>
      <c r="M77" s="176">
        <f>G77*(1+L77/100)</f>
        <v>0</v>
      </c>
      <c r="N77" s="174">
        <v>0</v>
      </c>
      <c r="O77" s="174">
        <f>ROUND(E77*N77,2)</f>
        <v>0</v>
      </c>
      <c r="P77" s="174">
        <v>0</v>
      </c>
      <c r="Q77" s="174">
        <f>ROUND(E77*P77,2)</f>
        <v>0</v>
      </c>
      <c r="R77" s="176"/>
      <c r="S77" s="176" t="s">
        <v>202</v>
      </c>
      <c r="T77" s="177" t="s">
        <v>194</v>
      </c>
      <c r="U77" s="160">
        <v>0</v>
      </c>
      <c r="V77" s="160">
        <f>ROUND(E77*U77,2)</f>
        <v>0</v>
      </c>
      <c r="W77" s="160"/>
      <c r="X77" s="160" t="s">
        <v>208</v>
      </c>
      <c r="Y77" s="160" t="s">
        <v>127</v>
      </c>
      <c r="Z77" s="150"/>
      <c r="AA77" s="150"/>
      <c r="AB77" s="150"/>
      <c r="AC77" s="150"/>
      <c r="AD77" s="150"/>
      <c r="AE77" s="150"/>
      <c r="AF77" s="150"/>
      <c r="AG77" s="150" t="s">
        <v>209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2" x14ac:dyDescent="0.2">
      <c r="A78" s="157"/>
      <c r="B78" s="158"/>
      <c r="C78" s="188" t="s">
        <v>174</v>
      </c>
      <c r="D78" s="161"/>
      <c r="E78" s="162"/>
      <c r="F78" s="160"/>
      <c r="G78" s="160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60"/>
      <c r="Z78" s="150"/>
      <c r="AA78" s="150"/>
      <c r="AB78" s="150"/>
      <c r="AC78" s="150"/>
      <c r="AD78" s="150"/>
      <c r="AE78" s="150"/>
      <c r="AF78" s="150"/>
      <c r="AG78" s="150" t="s">
        <v>132</v>
      </c>
      <c r="AH78" s="150">
        <v>0</v>
      </c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3" x14ac:dyDescent="0.2">
      <c r="A79" s="157"/>
      <c r="B79" s="158"/>
      <c r="C79" s="188" t="s">
        <v>175</v>
      </c>
      <c r="D79" s="161"/>
      <c r="E79" s="162">
        <v>94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132</v>
      </c>
      <c r="AH79" s="150">
        <v>0</v>
      </c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3" x14ac:dyDescent="0.2">
      <c r="A80" s="157"/>
      <c r="B80" s="158"/>
      <c r="C80" s="188" t="s">
        <v>176</v>
      </c>
      <c r="D80" s="161"/>
      <c r="E80" s="162">
        <v>55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132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3" x14ac:dyDescent="0.2">
      <c r="A81" s="157"/>
      <c r="B81" s="158"/>
      <c r="C81" s="188" t="s">
        <v>214</v>
      </c>
      <c r="D81" s="161"/>
      <c r="E81" s="162">
        <v>-147.80000000000001</v>
      </c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60"/>
      <c r="Z81" s="150"/>
      <c r="AA81" s="150"/>
      <c r="AB81" s="150"/>
      <c r="AC81" s="150"/>
      <c r="AD81" s="150"/>
      <c r="AE81" s="150"/>
      <c r="AF81" s="150"/>
      <c r="AG81" s="150" t="s">
        <v>132</v>
      </c>
      <c r="AH81" s="150">
        <v>5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x14ac:dyDescent="0.2">
      <c r="A82" s="164" t="s">
        <v>119</v>
      </c>
      <c r="B82" s="165" t="s">
        <v>71</v>
      </c>
      <c r="C82" s="186" t="s">
        <v>72</v>
      </c>
      <c r="D82" s="166"/>
      <c r="E82" s="167"/>
      <c r="F82" s="168"/>
      <c r="G82" s="168">
        <f>SUMIF(AG83:AG113,"&lt;&gt;NOR",G83:G113)</f>
        <v>0</v>
      </c>
      <c r="H82" s="168"/>
      <c r="I82" s="168">
        <f>SUM(I83:I113)</f>
        <v>0</v>
      </c>
      <c r="J82" s="168"/>
      <c r="K82" s="168">
        <f>SUM(K83:K113)</f>
        <v>0</v>
      </c>
      <c r="L82" s="168"/>
      <c r="M82" s="168">
        <f>SUM(M83:M113)</f>
        <v>0</v>
      </c>
      <c r="N82" s="167"/>
      <c r="O82" s="167">
        <f>SUM(O83:O113)</f>
        <v>0.03</v>
      </c>
      <c r="P82" s="167"/>
      <c r="Q82" s="167">
        <f>SUM(Q83:Q113)</f>
        <v>0</v>
      </c>
      <c r="R82" s="168"/>
      <c r="S82" s="168"/>
      <c r="T82" s="169"/>
      <c r="U82" s="163"/>
      <c r="V82" s="163">
        <f>SUM(V83:V113)</f>
        <v>448.94</v>
      </c>
      <c r="W82" s="163"/>
      <c r="X82" s="163"/>
      <c r="Y82" s="163"/>
      <c r="AG82" t="s">
        <v>120</v>
      </c>
    </row>
    <row r="83" spans="1:60" outlineLevel="1" x14ac:dyDescent="0.2">
      <c r="A83" s="171">
        <v>17</v>
      </c>
      <c r="B83" s="172" t="s">
        <v>215</v>
      </c>
      <c r="C83" s="187" t="s">
        <v>216</v>
      </c>
      <c r="D83" s="173" t="s">
        <v>147</v>
      </c>
      <c r="E83" s="174">
        <v>149</v>
      </c>
      <c r="F83" s="175"/>
      <c r="G83" s="176">
        <f>ROUND(E83*F83,2)</f>
        <v>0</v>
      </c>
      <c r="H83" s="175"/>
      <c r="I83" s="176">
        <f>ROUND(E83*H83,2)</f>
        <v>0</v>
      </c>
      <c r="J83" s="175"/>
      <c r="K83" s="176">
        <f>ROUND(E83*J83,2)</f>
        <v>0</v>
      </c>
      <c r="L83" s="176">
        <v>21</v>
      </c>
      <c r="M83" s="176">
        <f>G83*(1+L83/100)</f>
        <v>0</v>
      </c>
      <c r="N83" s="174">
        <v>0</v>
      </c>
      <c r="O83" s="174">
        <f>ROUND(E83*N83,2)</f>
        <v>0</v>
      </c>
      <c r="P83" s="174">
        <v>0</v>
      </c>
      <c r="Q83" s="174">
        <f>ROUND(E83*P83,2)</f>
        <v>0</v>
      </c>
      <c r="R83" s="176" t="s">
        <v>148</v>
      </c>
      <c r="S83" s="176" t="s">
        <v>125</v>
      </c>
      <c r="T83" s="177" t="s">
        <v>125</v>
      </c>
      <c r="U83" s="160">
        <v>0.106</v>
      </c>
      <c r="V83" s="160">
        <f>ROUND(E83*U83,2)</f>
        <v>15.79</v>
      </c>
      <c r="W83" s="160"/>
      <c r="X83" s="160" t="s">
        <v>126</v>
      </c>
      <c r="Y83" s="160" t="s">
        <v>127</v>
      </c>
      <c r="Z83" s="150"/>
      <c r="AA83" s="150"/>
      <c r="AB83" s="150"/>
      <c r="AC83" s="150"/>
      <c r="AD83" s="150"/>
      <c r="AE83" s="150"/>
      <c r="AF83" s="150"/>
      <c r="AG83" s="150" t="s">
        <v>128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2" x14ac:dyDescent="0.2">
      <c r="A84" s="157"/>
      <c r="B84" s="158"/>
      <c r="C84" s="254" t="s">
        <v>217</v>
      </c>
      <c r="D84" s="255"/>
      <c r="E84" s="255"/>
      <c r="F84" s="255"/>
      <c r="G84" s="255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130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2" x14ac:dyDescent="0.2">
      <c r="A85" s="157"/>
      <c r="B85" s="158"/>
      <c r="C85" s="188" t="s">
        <v>173</v>
      </c>
      <c r="D85" s="161"/>
      <c r="E85" s="162"/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132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3" x14ac:dyDescent="0.2">
      <c r="A86" s="157"/>
      <c r="B86" s="158"/>
      <c r="C86" s="188" t="s">
        <v>174</v>
      </c>
      <c r="D86" s="161"/>
      <c r="E86" s="162"/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50"/>
      <c r="AA86" s="150"/>
      <c r="AB86" s="150"/>
      <c r="AC86" s="150"/>
      <c r="AD86" s="150"/>
      <c r="AE86" s="150"/>
      <c r="AF86" s="150"/>
      <c r="AG86" s="150" t="s">
        <v>132</v>
      </c>
      <c r="AH86" s="150">
        <v>0</v>
      </c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3" x14ac:dyDescent="0.2">
      <c r="A87" s="157"/>
      <c r="B87" s="158"/>
      <c r="C87" s="188" t="s">
        <v>175</v>
      </c>
      <c r="D87" s="161"/>
      <c r="E87" s="162">
        <v>94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50"/>
      <c r="AA87" s="150"/>
      <c r="AB87" s="150"/>
      <c r="AC87" s="150"/>
      <c r="AD87" s="150"/>
      <c r="AE87" s="150"/>
      <c r="AF87" s="150"/>
      <c r="AG87" s="150" t="s">
        <v>132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3" x14ac:dyDescent="0.2">
      <c r="A88" s="157"/>
      <c r="B88" s="158"/>
      <c r="C88" s="188" t="s">
        <v>176</v>
      </c>
      <c r="D88" s="161"/>
      <c r="E88" s="162">
        <v>55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132</v>
      </c>
      <c r="AH88" s="150">
        <v>0</v>
      </c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1" x14ac:dyDescent="0.2">
      <c r="A89" s="171">
        <v>18</v>
      </c>
      <c r="B89" s="172" t="s">
        <v>218</v>
      </c>
      <c r="C89" s="187" t="s">
        <v>219</v>
      </c>
      <c r="D89" s="173" t="s">
        <v>147</v>
      </c>
      <c r="E89" s="174">
        <v>149</v>
      </c>
      <c r="F89" s="175"/>
      <c r="G89" s="176">
        <f>ROUND(E89*F89,2)</f>
        <v>0</v>
      </c>
      <c r="H89" s="175"/>
      <c r="I89" s="176">
        <f>ROUND(E89*H89,2)</f>
        <v>0</v>
      </c>
      <c r="J89" s="175"/>
      <c r="K89" s="176">
        <f>ROUND(E89*J89,2)</f>
        <v>0</v>
      </c>
      <c r="L89" s="176">
        <v>21</v>
      </c>
      <c r="M89" s="176">
        <f>G89*(1+L89/100)</f>
        <v>0</v>
      </c>
      <c r="N89" s="174">
        <v>0</v>
      </c>
      <c r="O89" s="174">
        <f>ROUND(E89*N89,2)</f>
        <v>0</v>
      </c>
      <c r="P89" s="174">
        <v>0</v>
      </c>
      <c r="Q89" s="174">
        <f>ROUND(E89*P89,2)</f>
        <v>0</v>
      </c>
      <c r="R89" s="176" t="s">
        <v>148</v>
      </c>
      <c r="S89" s="176" t="s">
        <v>125</v>
      </c>
      <c r="T89" s="177" t="s">
        <v>125</v>
      </c>
      <c r="U89" s="160">
        <v>0</v>
      </c>
      <c r="V89" s="160">
        <f>ROUND(E89*U89,2)</f>
        <v>0</v>
      </c>
      <c r="W89" s="160"/>
      <c r="X89" s="160" t="s">
        <v>126</v>
      </c>
      <c r="Y89" s="160" t="s">
        <v>127</v>
      </c>
      <c r="Z89" s="150"/>
      <c r="AA89" s="150"/>
      <c r="AB89" s="150"/>
      <c r="AC89" s="150"/>
      <c r="AD89" s="150"/>
      <c r="AE89" s="150"/>
      <c r="AF89" s="150"/>
      <c r="AG89" s="150" t="s">
        <v>128</v>
      </c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2" x14ac:dyDescent="0.2">
      <c r="A90" s="157"/>
      <c r="B90" s="158"/>
      <c r="C90" s="254" t="s">
        <v>220</v>
      </c>
      <c r="D90" s="255"/>
      <c r="E90" s="255"/>
      <c r="F90" s="255"/>
      <c r="G90" s="255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130</v>
      </c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2" x14ac:dyDescent="0.2">
      <c r="A91" s="157"/>
      <c r="B91" s="158"/>
      <c r="C91" s="188" t="s">
        <v>221</v>
      </c>
      <c r="D91" s="161"/>
      <c r="E91" s="162">
        <v>149</v>
      </c>
      <c r="F91" s="160"/>
      <c r="G91" s="160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60"/>
      <c r="Z91" s="150"/>
      <c r="AA91" s="150"/>
      <c r="AB91" s="150"/>
      <c r="AC91" s="150"/>
      <c r="AD91" s="150"/>
      <c r="AE91" s="150"/>
      <c r="AF91" s="150"/>
      <c r="AG91" s="150" t="s">
        <v>132</v>
      </c>
      <c r="AH91" s="150">
        <v>5</v>
      </c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ht="22.5" outlineLevel="1" x14ac:dyDescent="0.2">
      <c r="A92" s="171">
        <v>19</v>
      </c>
      <c r="B92" s="172" t="s">
        <v>222</v>
      </c>
      <c r="C92" s="187" t="s">
        <v>223</v>
      </c>
      <c r="D92" s="173" t="s">
        <v>123</v>
      </c>
      <c r="E92" s="174">
        <v>641.6</v>
      </c>
      <c r="F92" s="175"/>
      <c r="G92" s="176">
        <f>ROUND(E92*F92,2)</f>
        <v>0</v>
      </c>
      <c r="H92" s="175"/>
      <c r="I92" s="176">
        <f>ROUND(E92*H92,2)</f>
        <v>0</v>
      </c>
      <c r="J92" s="175"/>
      <c r="K92" s="176">
        <f>ROUND(E92*J92,2)</f>
        <v>0</v>
      </c>
      <c r="L92" s="176">
        <v>21</v>
      </c>
      <c r="M92" s="176">
        <f>G92*(1+L92/100)</f>
        <v>0</v>
      </c>
      <c r="N92" s="174">
        <v>0</v>
      </c>
      <c r="O92" s="174">
        <f>ROUND(E92*N92,2)</f>
        <v>0</v>
      </c>
      <c r="P92" s="174">
        <v>0</v>
      </c>
      <c r="Q92" s="174">
        <f>ROUND(E92*P92,2)</f>
        <v>0</v>
      </c>
      <c r="R92" s="176" t="s">
        <v>148</v>
      </c>
      <c r="S92" s="176" t="s">
        <v>125</v>
      </c>
      <c r="T92" s="177" t="s">
        <v>125</v>
      </c>
      <c r="U92" s="160">
        <v>1.2E-2</v>
      </c>
      <c r="V92" s="160">
        <f>ROUND(E92*U92,2)</f>
        <v>7.7</v>
      </c>
      <c r="W92" s="160"/>
      <c r="X92" s="160" t="s">
        <v>126</v>
      </c>
      <c r="Y92" s="160" t="s">
        <v>127</v>
      </c>
      <c r="Z92" s="150"/>
      <c r="AA92" s="150"/>
      <c r="AB92" s="150"/>
      <c r="AC92" s="150"/>
      <c r="AD92" s="150"/>
      <c r="AE92" s="150"/>
      <c r="AF92" s="150"/>
      <c r="AG92" s="150" t="s">
        <v>128</v>
      </c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2" x14ac:dyDescent="0.2">
      <c r="A93" s="157"/>
      <c r="B93" s="158"/>
      <c r="C93" s="254" t="s">
        <v>224</v>
      </c>
      <c r="D93" s="255"/>
      <c r="E93" s="255"/>
      <c r="F93" s="255"/>
      <c r="G93" s="255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130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2" x14ac:dyDescent="0.2">
      <c r="A94" s="157"/>
      <c r="B94" s="158"/>
      <c r="C94" s="188" t="s">
        <v>225</v>
      </c>
      <c r="D94" s="161"/>
      <c r="E94" s="162">
        <v>641.6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50"/>
      <c r="AA94" s="150"/>
      <c r="AB94" s="150"/>
      <c r="AC94" s="150"/>
      <c r="AD94" s="150"/>
      <c r="AE94" s="150"/>
      <c r="AF94" s="150"/>
      <c r="AG94" s="150" t="s">
        <v>132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1" x14ac:dyDescent="0.2">
      <c r="A95" s="171">
        <v>20</v>
      </c>
      <c r="B95" s="172" t="s">
        <v>226</v>
      </c>
      <c r="C95" s="187" t="s">
        <v>227</v>
      </c>
      <c r="D95" s="173" t="s">
        <v>123</v>
      </c>
      <c r="E95" s="174">
        <v>802</v>
      </c>
      <c r="F95" s="175"/>
      <c r="G95" s="176">
        <f>ROUND(E95*F95,2)</f>
        <v>0</v>
      </c>
      <c r="H95" s="175"/>
      <c r="I95" s="176">
        <f>ROUND(E95*H95,2)</f>
        <v>0</v>
      </c>
      <c r="J95" s="175"/>
      <c r="K95" s="176">
        <f>ROUND(E95*J95,2)</f>
        <v>0</v>
      </c>
      <c r="L95" s="176">
        <v>21</v>
      </c>
      <c r="M95" s="176">
        <f>G95*(1+L95/100)</f>
        <v>0</v>
      </c>
      <c r="N95" s="174">
        <v>0</v>
      </c>
      <c r="O95" s="174">
        <f>ROUND(E95*N95,2)</f>
        <v>0</v>
      </c>
      <c r="P95" s="174">
        <v>0</v>
      </c>
      <c r="Q95" s="174">
        <f>ROUND(E95*P95,2)</f>
        <v>0</v>
      </c>
      <c r="R95" s="176" t="s">
        <v>124</v>
      </c>
      <c r="S95" s="176" t="s">
        <v>125</v>
      </c>
      <c r="T95" s="177" t="s">
        <v>125</v>
      </c>
      <c r="U95" s="160">
        <v>0.129</v>
      </c>
      <c r="V95" s="160">
        <f>ROUND(E95*U95,2)</f>
        <v>103.46</v>
      </c>
      <c r="W95" s="160"/>
      <c r="X95" s="160" t="s">
        <v>126</v>
      </c>
      <c r="Y95" s="160" t="s">
        <v>127</v>
      </c>
      <c r="Z95" s="150"/>
      <c r="AA95" s="150"/>
      <c r="AB95" s="150"/>
      <c r="AC95" s="150"/>
      <c r="AD95" s="150"/>
      <c r="AE95" s="150"/>
      <c r="AF95" s="150"/>
      <c r="AG95" s="150" t="s">
        <v>128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2" x14ac:dyDescent="0.2">
      <c r="A96" s="157"/>
      <c r="B96" s="158"/>
      <c r="C96" s="254" t="s">
        <v>228</v>
      </c>
      <c r="D96" s="255"/>
      <c r="E96" s="255"/>
      <c r="F96" s="255"/>
      <c r="G96" s="255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50"/>
      <c r="AA96" s="150"/>
      <c r="AB96" s="150"/>
      <c r="AC96" s="150"/>
      <c r="AD96" s="150"/>
      <c r="AE96" s="150"/>
      <c r="AF96" s="150"/>
      <c r="AG96" s="150" t="s">
        <v>130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2" x14ac:dyDescent="0.2">
      <c r="A97" s="157"/>
      <c r="B97" s="158"/>
      <c r="C97" s="188" t="s">
        <v>229</v>
      </c>
      <c r="D97" s="161"/>
      <c r="E97" s="162">
        <v>802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132</v>
      </c>
      <c r="AH97" s="150">
        <v>5</v>
      </c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1" x14ac:dyDescent="0.2">
      <c r="A98" s="171">
        <v>21</v>
      </c>
      <c r="B98" s="172" t="s">
        <v>230</v>
      </c>
      <c r="C98" s="187" t="s">
        <v>231</v>
      </c>
      <c r="D98" s="173" t="s">
        <v>123</v>
      </c>
      <c r="E98" s="174">
        <v>641.6</v>
      </c>
      <c r="F98" s="175"/>
      <c r="G98" s="176">
        <f>ROUND(E98*F98,2)</f>
        <v>0</v>
      </c>
      <c r="H98" s="175"/>
      <c r="I98" s="176">
        <f>ROUND(E98*H98,2)</f>
        <v>0</v>
      </c>
      <c r="J98" s="175"/>
      <c r="K98" s="176">
        <f>ROUND(E98*J98,2)</f>
        <v>0</v>
      </c>
      <c r="L98" s="176">
        <v>21</v>
      </c>
      <c r="M98" s="176">
        <f>G98*(1+L98/100)</f>
        <v>0</v>
      </c>
      <c r="N98" s="174">
        <v>0</v>
      </c>
      <c r="O98" s="174">
        <f>ROUND(E98*N98,2)</f>
        <v>0</v>
      </c>
      <c r="P98" s="174">
        <v>0</v>
      </c>
      <c r="Q98" s="174">
        <f>ROUND(E98*P98,2)</f>
        <v>0</v>
      </c>
      <c r="R98" s="176" t="s">
        <v>148</v>
      </c>
      <c r="S98" s="176" t="s">
        <v>125</v>
      </c>
      <c r="T98" s="177" t="s">
        <v>125</v>
      </c>
      <c r="U98" s="160">
        <v>0.107</v>
      </c>
      <c r="V98" s="160">
        <f>ROUND(E98*U98,2)</f>
        <v>68.650000000000006</v>
      </c>
      <c r="W98" s="160"/>
      <c r="X98" s="160" t="s">
        <v>126</v>
      </c>
      <c r="Y98" s="160" t="s">
        <v>127</v>
      </c>
      <c r="Z98" s="150"/>
      <c r="AA98" s="150"/>
      <c r="AB98" s="150"/>
      <c r="AC98" s="150"/>
      <c r="AD98" s="150"/>
      <c r="AE98" s="150"/>
      <c r="AF98" s="150"/>
      <c r="AG98" s="150" t="s">
        <v>128</v>
      </c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2" x14ac:dyDescent="0.2">
      <c r="A99" s="157"/>
      <c r="B99" s="158"/>
      <c r="C99" s="254" t="s">
        <v>232</v>
      </c>
      <c r="D99" s="255"/>
      <c r="E99" s="255"/>
      <c r="F99" s="255"/>
      <c r="G99" s="255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50"/>
      <c r="AA99" s="150"/>
      <c r="AB99" s="150"/>
      <c r="AC99" s="150"/>
      <c r="AD99" s="150"/>
      <c r="AE99" s="150"/>
      <c r="AF99" s="150"/>
      <c r="AG99" s="150" t="s">
        <v>130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2" x14ac:dyDescent="0.2">
      <c r="A100" s="157"/>
      <c r="B100" s="158"/>
      <c r="C100" s="188" t="s">
        <v>233</v>
      </c>
      <c r="D100" s="161"/>
      <c r="E100" s="162">
        <v>641.6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132</v>
      </c>
      <c r="AH100" s="150">
        <v>5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ht="22.5" outlineLevel="1" x14ac:dyDescent="0.2">
      <c r="A101" s="171">
        <v>22</v>
      </c>
      <c r="B101" s="172" t="s">
        <v>234</v>
      </c>
      <c r="C101" s="187" t="s">
        <v>235</v>
      </c>
      <c r="D101" s="173" t="s">
        <v>123</v>
      </c>
      <c r="E101" s="174">
        <v>802</v>
      </c>
      <c r="F101" s="175"/>
      <c r="G101" s="176">
        <f>ROUND(E101*F101,2)</f>
        <v>0</v>
      </c>
      <c r="H101" s="175"/>
      <c r="I101" s="176">
        <f>ROUND(E101*H101,2)</f>
        <v>0</v>
      </c>
      <c r="J101" s="175"/>
      <c r="K101" s="176">
        <f>ROUND(E101*J101,2)</f>
        <v>0</v>
      </c>
      <c r="L101" s="176">
        <v>21</v>
      </c>
      <c r="M101" s="176">
        <f>G101*(1+L101/100)</f>
        <v>0</v>
      </c>
      <c r="N101" s="174">
        <v>0</v>
      </c>
      <c r="O101" s="174">
        <f>ROUND(E101*N101,2)</f>
        <v>0</v>
      </c>
      <c r="P101" s="174">
        <v>0</v>
      </c>
      <c r="Q101" s="174">
        <f>ROUND(E101*P101,2)</f>
        <v>0</v>
      </c>
      <c r="R101" s="176" t="s">
        <v>148</v>
      </c>
      <c r="S101" s="176" t="s">
        <v>125</v>
      </c>
      <c r="T101" s="177" t="s">
        <v>125</v>
      </c>
      <c r="U101" s="160">
        <v>0.26300000000000001</v>
      </c>
      <c r="V101" s="160">
        <f>ROUND(E101*U101,2)</f>
        <v>210.93</v>
      </c>
      <c r="W101" s="160"/>
      <c r="X101" s="160" t="s">
        <v>126</v>
      </c>
      <c r="Y101" s="160" t="s">
        <v>127</v>
      </c>
      <c r="Z101" s="150"/>
      <c r="AA101" s="150"/>
      <c r="AB101" s="150"/>
      <c r="AC101" s="150"/>
      <c r="AD101" s="150"/>
      <c r="AE101" s="150"/>
      <c r="AF101" s="150"/>
      <c r="AG101" s="150" t="s">
        <v>128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2" x14ac:dyDescent="0.2">
      <c r="A102" s="157"/>
      <c r="B102" s="158"/>
      <c r="C102" s="254" t="s">
        <v>236</v>
      </c>
      <c r="D102" s="255"/>
      <c r="E102" s="255"/>
      <c r="F102" s="255"/>
      <c r="G102" s="255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50"/>
      <c r="AA102" s="150"/>
      <c r="AB102" s="150"/>
      <c r="AC102" s="150"/>
      <c r="AD102" s="150"/>
      <c r="AE102" s="150"/>
      <c r="AF102" s="150"/>
      <c r="AG102" s="150" t="s">
        <v>130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78" t="str">
        <f>C102</f>
        <v>s případným nutným přemístěním hromad nebo dočasných skládek na místo potřeby ze vzdálenosti do 30 m, ve svahu sklonu přes 1 : 5,</v>
      </c>
      <c r="BB102" s="150"/>
      <c r="BC102" s="150"/>
      <c r="BD102" s="150"/>
      <c r="BE102" s="150"/>
      <c r="BF102" s="150"/>
      <c r="BG102" s="150"/>
      <c r="BH102" s="150"/>
    </row>
    <row r="103" spans="1:60" outlineLevel="2" x14ac:dyDescent="0.2">
      <c r="A103" s="157"/>
      <c r="B103" s="158"/>
      <c r="C103" s="188" t="s">
        <v>237</v>
      </c>
      <c r="D103" s="161"/>
      <c r="E103" s="162"/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132</v>
      </c>
      <c r="AH103" s="150">
        <v>0</v>
      </c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3" x14ac:dyDescent="0.2">
      <c r="A104" s="157"/>
      <c r="B104" s="158"/>
      <c r="C104" s="188" t="s">
        <v>238</v>
      </c>
      <c r="D104" s="161"/>
      <c r="E104" s="162">
        <v>366</v>
      </c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50"/>
      <c r="AA104" s="150"/>
      <c r="AB104" s="150"/>
      <c r="AC104" s="150"/>
      <c r="AD104" s="150"/>
      <c r="AE104" s="150"/>
      <c r="AF104" s="150"/>
      <c r="AG104" s="150" t="s">
        <v>132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3" x14ac:dyDescent="0.2">
      <c r="A105" s="157"/>
      <c r="B105" s="158"/>
      <c r="C105" s="188" t="s">
        <v>239</v>
      </c>
      <c r="D105" s="161"/>
      <c r="E105" s="162">
        <v>436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132</v>
      </c>
      <c r="AH105" s="150">
        <v>0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">
      <c r="A106" s="171">
        <v>23</v>
      </c>
      <c r="B106" s="172" t="s">
        <v>240</v>
      </c>
      <c r="C106" s="187" t="s">
        <v>241</v>
      </c>
      <c r="D106" s="173" t="s">
        <v>123</v>
      </c>
      <c r="E106" s="174">
        <v>802</v>
      </c>
      <c r="F106" s="175"/>
      <c r="G106" s="176">
        <f>ROUND(E106*F106,2)</f>
        <v>0</v>
      </c>
      <c r="H106" s="175"/>
      <c r="I106" s="176">
        <f>ROUND(E106*H106,2)</f>
        <v>0</v>
      </c>
      <c r="J106" s="175"/>
      <c r="K106" s="176">
        <f>ROUND(E106*J106,2)</f>
        <v>0</v>
      </c>
      <c r="L106" s="176">
        <v>21</v>
      </c>
      <c r="M106" s="176">
        <f>G106*(1+L106/100)</f>
        <v>0</v>
      </c>
      <c r="N106" s="174">
        <v>0</v>
      </c>
      <c r="O106" s="174">
        <f>ROUND(E106*N106,2)</f>
        <v>0</v>
      </c>
      <c r="P106" s="174">
        <v>0</v>
      </c>
      <c r="Q106" s="174">
        <f>ROUND(E106*P106,2)</f>
        <v>0</v>
      </c>
      <c r="R106" s="176" t="s">
        <v>124</v>
      </c>
      <c r="S106" s="176" t="s">
        <v>125</v>
      </c>
      <c r="T106" s="177" t="s">
        <v>125</v>
      </c>
      <c r="U106" s="160">
        <v>0.03</v>
      </c>
      <c r="V106" s="160">
        <f>ROUND(E106*U106,2)</f>
        <v>24.06</v>
      </c>
      <c r="W106" s="160"/>
      <c r="X106" s="160" t="s">
        <v>126</v>
      </c>
      <c r="Y106" s="160" t="s">
        <v>127</v>
      </c>
      <c r="Z106" s="150"/>
      <c r="AA106" s="150"/>
      <c r="AB106" s="150"/>
      <c r="AC106" s="150"/>
      <c r="AD106" s="150"/>
      <c r="AE106" s="150"/>
      <c r="AF106" s="150"/>
      <c r="AG106" s="150" t="s">
        <v>128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2" x14ac:dyDescent="0.2">
      <c r="A107" s="157"/>
      <c r="B107" s="158"/>
      <c r="C107" s="188" t="s">
        <v>242</v>
      </c>
      <c r="D107" s="161"/>
      <c r="E107" s="162"/>
      <c r="F107" s="160"/>
      <c r="G107" s="160"/>
      <c r="H107" s="160"/>
      <c r="I107" s="160"/>
      <c r="J107" s="160"/>
      <c r="K107" s="160"/>
      <c r="L107" s="160"/>
      <c r="M107" s="160"/>
      <c r="N107" s="159"/>
      <c r="O107" s="159"/>
      <c r="P107" s="159"/>
      <c r="Q107" s="159"/>
      <c r="R107" s="160"/>
      <c r="S107" s="160"/>
      <c r="T107" s="160"/>
      <c r="U107" s="160"/>
      <c r="V107" s="160"/>
      <c r="W107" s="160"/>
      <c r="X107" s="160"/>
      <c r="Y107" s="160"/>
      <c r="Z107" s="150"/>
      <c r="AA107" s="150"/>
      <c r="AB107" s="150"/>
      <c r="AC107" s="150"/>
      <c r="AD107" s="150"/>
      <c r="AE107" s="150"/>
      <c r="AF107" s="150"/>
      <c r="AG107" s="150" t="s">
        <v>132</v>
      </c>
      <c r="AH107" s="150">
        <v>0</v>
      </c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3" x14ac:dyDescent="0.2">
      <c r="A108" s="157"/>
      <c r="B108" s="158"/>
      <c r="C108" s="188" t="s">
        <v>229</v>
      </c>
      <c r="D108" s="161"/>
      <c r="E108" s="162">
        <v>802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132</v>
      </c>
      <c r="AH108" s="150">
        <v>5</v>
      </c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1" x14ac:dyDescent="0.2">
      <c r="A109" s="171">
        <v>24</v>
      </c>
      <c r="B109" s="172" t="s">
        <v>243</v>
      </c>
      <c r="C109" s="187" t="s">
        <v>244</v>
      </c>
      <c r="D109" s="173" t="s">
        <v>147</v>
      </c>
      <c r="E109" s="174">
        <v>16.04</v>
      </c>
      <c r="F109" s="175"/>
      <c r="G109" s="176">
        <f>ROUND(E109*F109,2)</f>
        <v>0</v>
      </c>
      <c r="H109" s="175"/>
      <c r="I109" s="176">
        <f>ROUND(E109*H109,2)</f>
        <v>0</v>
      </c>
      <c r="J109" s="175"/>
      <c r="K109" s="176">
        <f>ROUND(E109*J109,2)</f>
        <v>0</v>
      </c>
      <c r="L109" s="176">
        <v>21</v>
      </c>
      <c r="M109" s="176">
        <f>G109*(1+L109/100)</f>
        <v>0</v>
      </c>
      <c r="N109" s="174">
        <v>0</v>
      </c>
      <c r="O109" s="174">
        <f>ROUND(E109*N109,2)</f>
        <v>0</v>
      </c>
      <c r="P109" s="174">
        <v>0</v>
      </c>
      <c r="Q109" s="174">
        <f>ROUND(E109*P109,2)</f>
        <v>0</v>
      </c>
      <c r="R109" s="176" t="s">
        <v>124</v>
      </c>
      <c r="S109" s="176" t="s">
        <v>125</v>
      </c>
      <c r="T109" s="177" t="s">
        <v>125</v>
      </c>
      <c r="U109" s="160">
        <v>0.26</v>
      </c>
      <c r="V109" s="160">
        <f>ROUND(E109*U109,2)</f>
        <v>4.17</v>
      </c>
      <c r="W109" s="160"/>
      <c r="X109" s="160" t="s">
        <v>126</v>
      </c>
      <c r="Y109" s="160" t="s">
        <v>127</v>
      </c>
      <c r="Z109" s="150"/>
      <c r="AA109" s="150"/>
      <c r="AB109" s="150"/>
      <c r="AC109" s="150"/>
      <c r="AD109" s="150"/>
      <c r="AE109" s="150"/>
      <c r="AF109" s="150"/>
      <c r="AG109" s="150" t="s">
        <v>128</v>
      </c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2" x14ac:dyDescent="0.2">
      <c r="A110" s="157"/>
      <c r="B110" s="158"/>
      <c r="C110" s="188" t="s">
        <v>245</v>
      </c>
      <c r="D110" s="161"/>
      <c r="E110" s="162">
        <v>16.04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50"/>
      <c r="AA110" s="150"/>
      <c r="AB110" s="150"/>
      <c r="AC110" s="150"/>
      <c r="AD110" s="150"/>
      <c r="AE110" s="150"/>
      <c r="AF110" s="150"/>
      <c r="AG110" s="150" t="s">
        <v>132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1" x14ac:dyDescent="0.2">
      <c r="A111" s="171">
        <v>25</v>
      </c>
      <c r="B111" s="172" t="s">
        <v>246</v>
      </c>
      <c r="C111" s="187" t="s">
        <v>247</v>
      </c>
      <c r="D111" s="173" t="s">
        <v>147</v>
      </c>
      <c r="E111" s="174">
        <v>16.04</v>
      </c>
      <c r="F111" s="175"/>
      <c r="G111" s="176">
        <f>ROUND(E111*F111,2)</f>
        <v>0</v>
      </c>
      <c r="H111" s="175"/>
      <c r="I111" s="176">
        <f>ROUND(E111*H111,2)</f>
        <v>0</v>
      </c>
      <c r="J111" s="175"/>
      <c r="K111" s="176">
        <f>ROUND(E111*J111,2)</f>
        <v>0</v>
      </c>
      <c r="L111" s="176">
        <v>21</v>
      </c>
      <c r="M111" s="176">
        <f>G111*(1+L111/100)</f>
        <v>0</v>
      </c>
      <c r="N111" s="174">
        <v>0</v>
      </c>
      <c r="O111" s="174">
        <f>ROUND(E111*N111,2)</f>
        <v>0</v>
      </c>
      <c r="P111" s="174">
        <v>0</v>
      </c>
      <c r="Q111" s="174">
        <f>ROUND(E111*P111,2)</f>
        <v>0</v>
      </c>
      <c r="R111" s="176" t="s">
        <v>124</v>
      </c>
      <c r="S111" s="176" t="s">
        <v>125</v>
      </c>
      <c r="T111" s="177" t="s">
        <v>125</v>
      </c>
      <c r="U111" s="160">
        <v>0.88400000000000001</v>
      </c>
      <c r="V111" s="160">
        <f>ROUND(E111*U111,2)</f>
        <v>14.18</v>
      </c>
      <c r="W111" s="160"/>
      <c r="X111" s="160" t="s">
        <v>126</v>
      </c>
      <c r="Y111" s="160" t="s">
        <v>127</v>
      </c>
      <c r="Z111" s="150"/>
      <c r="AA111" s="150"/>
      <c r="AB111" s="150"/>
      <c r="AC111" s="150"/>
      <c r="AD111" s="150"/>
      <c r="AE111" s="150"/>
      <c r="AF111" s="150"/>
      <c r="AG111" s="150" t="s">
        <v>128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2" x14ac:dyDescent="0.2">
      <c r="A112" s="157"/>
      <c r="B112" s="158"/>
      <c r="C112" s="188" t="s">
        <v>248</v>
      </c>
      <c r="D112" s="161"/>
      <c r="E112" s="162">
        <v>16.04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50"/>
      <c r="AA112" s="150"/>
      <c r="AB112" s="150"/>
      <c r="AC112" s="150"/>
      <c r="AD112" s="150"/>
      <c r="AE112" s="150"/>
      <c r="AF112" s="150"/>
      <c r="AG112" s="150" t="s">
        <v>132</v>
      </c>
      <c r="AH112" s="150">
        <v>5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1" x14ac:dyDescent="0.2">
      <c r="A113" s="179">
        <v>26</v>
      </c>
      <c r="B113" s="180" t="s">
        <v>249</v>
      </c>
      <c r="C113" s="189" t="s">
        <v>250</v>
      </c>
      <c r="D113" s="181" t="s">
        <v>251</v>
      </c>
      <c r="E113" s="182">
        <v>25</v>
      </c>
      <c r="F113" s="183"/>
      <c r="G113" s="184">
        <f>ROUND(E113*F113,2)</f>
        <v>0</v>
      </c>
      <c r="H113" s="183"/>
      <c r="I113" s="184">
        <f>ROUND(E113*H113,2)</f>
        <v>0</v>
      </c>
      <c r="J113" s="183"/>
      <c r="K113" s="184">
        <f>ROUND(E113*J113,2)</f>
        <v>0</v>
      </c>
      <c r="L113" s="184">
        <v>21</v>
      </c>
      <c r="M113" s="184">
        <f>G113*(1+L113/100)</f>
        <v>0</v>
      </c>
      <c r="N113" s="182">
        <v>1E-3</v>
      </c>
      <c r="O113" s="182">
        <f>ROUND(E113*N113,2)</f>
        <v>0.03</v>
      </c>
      <c r="P113" s="182">
        <v>0</v>
      </c>
      <c r="Q113" s="182">
        <f>ROUND(E113*P113,2)</f>
        <v>0</v>
      </c>
      <c r="R113" s="184" t="s">
        <v>252</v>
      </c>
      <c r="S113" s="184" t="s">
        <v>125</v>
      </c>
      <c r="T113" s="185" t="s">
        <v>125</v>
      </c>
      <c r="U113" s="160">
        <v>0</v>
      </c>
      <c r="V113" s="160">
        <f>ROUND(E113*U113,2)</f>
        <v>0</v>
      </c>
      <c r="W113" s="160"/>
      <c r="X113" s="160" t="s">
        <v>208</v>
      </c>
      <c r="Y113" s="160" t="s">
        <v>127</v>
      </c>
      <c r="Z113" s="150"/>
      <c r="AA113" s="150"/>
      <c r="AB113" s="150"/>
      <c r="AC113" s="150"/>
      <c r="AD113" s="150"/>
      <c r="AE113" s="150"/>
      <c r="AF113" s="150"/>
      <c r="AG113" s="150" t="s">
        <v>209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x14ac:dyDescent="0.2">
      <c r="A114" s="164" t="s">
        <v>119</v>
      </c>
      <c r="B114" s="165" t="s">
        <v>73</v>
      </c>
      <c r="C114" s="186" t="s">
        <v>74</v>
      </c>
      <c r="D114" s="166"/>
      <c r="E114" s="167"/>
      <c r="F114" s="168"/>
      <c r="G114" s="168">
        <f>SUMIF(AG115:AG168,"&lt;&gt;NOR",G115:G168)</f>
        <v>0</v>
      </c>
      <c r="H114" s="168"/>
      <c r="I114" s="168">
        <f>SUM(I115:I168)</f>
        <v>0</v>
      </c>
      <c r="J114" s="168"/>
      <c r="K114" s="168">
        <f>SUM(K115:K168)</f>
        <v>0</v>
      </c>
      <c r="L114" s="168"/>
      <c r="M114" s="168">
        <f>SUM(M115:M168)</f>
        <v>0</v>
      </c>
      <c r="N114" s="167"/>
      <c r="O114" s="167">
        <f>SUM(O115:O168)</f>
        <v>397.18</v>
      </c>
      <c r="P114" s="167"/>
      <c r="Q114" s="167">
        <f>SUM(Q115:Q168)</f>
        <v>0</v>
      </c>
      <c r="R114" s="168"/>
      <c r="S114" s="168"/>
      <c r="T114" s="169"/>
      <c r="U114" s="163"/>
      <c r="V114" s="163">
        <f>SUM(V115:V168)</f>
        <v>716.81</v>
      </c>
      <c r="W114" s="163"/>
      <c r="X114" s="163"/>
      <c r="Y114" s="163"/>
      <c r="AG114" t="s">
        <v>120</v>
      </c>
    </row>
    <row r="115" spans="1:60" outlineLevel="1" x14ac:dyDescent="0.2">
      <c r="A115" s="171">
        <v>27</v>
      </c>
      <c r="B115" s="172" t="s">
        <v>253</v>
      </c>
      <c r="C115" s="187" t="s">
        <v>254</v>
      </c>
      <c r="D115" s="173" t="s">
        <v>123</v>
      </c>
      <c r="E115" s="174">
        <v>139.04</v>
      </c>
      <c r="F115" s="175"/>
      <c r="G115" s="176">
        <f>ROUND(E115*F115,2)</f>
        <v>0</v>
      </c>
      <c r="H115" s="175"/>
      <c r="I115" s="176">
        <f>ROUND(E115*H115,2)</f>
        <v>0</v>
      </c>
      <c r="J115" s="175"/>
      <c r="K115" s="176">
        <f>ROUND(E115*J115,2)</f>
        <v>0</v>
      </c>
      <c r="L115" s="176">
        <v>21</v>
      </c>
      <c r="M115" s="176">
        <f>G115*(1+L115/100)</f>
        <v>0</v>
      </c>
      <c r="N115" s="174">
        <v>1.8000000000000001E-4</v>
      </c>
      <c r="O115" s="174">
        <f>ROUND(E115*N115,2)</f>
        <v>0.03</v>
      </c>
      <c r="P115" s="174">
        <v>0</v>
      </c>
      <c r="Q115" s="174">
        <f>ROUND(E115*P115,2)</f>
        <v>0</v>
      </c>
      <c r="R115" s="176" t="s">
        <v>255</v>
      </c>
      <c r="S115" s="176" t="s">
        <v>125</v>
      </c>
      <c r="T115" s="177" t="s">
        <v>125</v>
      </c>
      <c r="U115" s="160">
        <v>7.4999999999999997E-2</v>
      </c>
      <c r="V115" s="160">
        <f>ROUND(E115*U115,2)</f>
        <v>10.43</v>
      </c>
      <c r="W115" s="160"/>
      <c r="X115" s="160" t="s">
        <v>126</v>
      </c>
      <c r="Y115" s="160" t="s">
        <v>127</v>
      </c>
      <c r="Z115" s="150"/>
      <c r="AA115" s="150"/>
      <c r="AB115" s="150"/>
      <c r="AC115" s="150"/>
      <c r="AD115" s="150"/>
      <c r="AE115" s="150"/>
      <c r="AF115" s="150"/>
      <c r="AG115" s="150" t="s">
        <v>128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2" x14ac:dyDescent="0.2">
      <c r="A116" s="157"/>
      <c r="B116" s="158"/>
      <c r="C116" s="254" t="s">
        <v>256</v>
      </c>
      <c r="D116" s="255"/>
      <c r="E116" s="255"/>
      <c r="F116" s="255"/>
      <c r="G116" s="255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130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2" x14ac:dyDescent="0.2">
      <c r="A117" s="157"/>
      <c r="B117" s="158"/>
      <c r="C117" s="188" t="s">
        <v>257</v>
      </c>
      <c r="D117" s="161"/>
      <c r="E117" s="162">
        <v>44</v>
      </c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50"/>
      <c r="AA117" s="150"/>
      <c r="AB117" s="150"/>
      <c r="AC117" s="150"/>
      <c r="AD117" s="150"/>
      <c r="AE117" s="150"/>
      <c r="AF117" s="150"/>
      <c r="AG117" s="150" t="s">
        <v>132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3" x14ac:dyDescent="0.2">
      <c r="A118" s="157"/>
      <c r="B118" s="158"/>
      <c r="C118" s="188" t="s">
        <v>258</v>
      </c>
      <c r="D118" s="161"/>
      <c r="E118" s="162">
        <v>95.04</v>
      </c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50"/>
      <c r="AA118" s="150"/>
      <c r="AB118" s="150"/>
      <c r="AC118" s="150"/>
      <c r="AD118" s="150"/>
      <c r="AE118" s="150"/>
      <c r="AF118" s="150"/>
      <c r="AG118" s="150" t="s">
        <v>132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1" x14ac:dyDescent="0.2">
      <c r="A119" s="171">
        <v>28</v>
      </c>
      <c r="B119" s="172" t="s">
        <v>259</v>
      </c>
      <c r="C119" s="187" t="s">
        <v>260</v>
      </c>
      <c r="D119" s="173" t="s">
        <v>147</v>
      </c>
      <c r="E119" s="174">
        <v>26.88</v>
      </c>
      <c r="F119" s="175"/>
      <c r="G119" s="176">
        <f>ROUND(E119*F119,2)</f>
        <v>0</v>
      </c>
      <c r="H119" s="175"/>
      <c r="I119" s="176">
        <f>ROUND(E119*H119,2)</f>
        <v>0</v>
      </c>
      <c r="J119" s="175"/>
      <c r="K119" s="176">
        <f>ROUND(E119*J119,2)</f>
        <v>0</v>
      </c>
      <c r="L119" s="176">
        <v>21</v>
      </c>
      <c r="M119" s="176">
        <f>G119*(1+L119/100)</f>
        <v>0</v>
      </c>
      <c r="N119" s="174">
        <v>1.665</v>
      </c>
      <c r="O119" s="174">
        <f>ROUND(E119*N119,2)</f>
        <v>44.76</v>
      </c>
      <c r="P119" s="174">
        <v>0</v>
      </c>
      <c r="Q119" s="174">
        <f>ROUND(E119*P119,2)</f>
        <v>0</v>
      </c>
      <c r="R119" s="176" t="s">
        <v>255</v>
      </c>
      <c r="S119" s="176" t="s">
        <v>125</v>
      </c>
      <c r="T119" s="177" t="s">
        <v>125</v>
      </c>
      <c r="U119" s="160">
        <v>0.92</v>
      </c>
      <c r="V119" s="160">
        <f>ROUND(E119*U119,2)</f>
        <v>24.73</v>
      </c>
      <c r="W119" s="160"/>
      <c r="X119" s="160" t="s">
        <v>126</v>
      </c>
      <c r="Y119" s="160" t="s">
        <v>127</v>
      </c>
      <c r="Z119" s="150"/>
      <c r="AA119" s="150"/>
      <c r="AB119" s="150"/>
      <c r="AC119" s="150"/>
      <c r="AD119" s="150"/>
      <c r="AE119" s="150"/>
      <c r="AF119" s="150"/>
      <c r="AG119" s="150" t="s">
        <v>261</v>
      </c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2" x14ac:dyDescent="0.2">
      <c r="A120" s="157"/>
      <c r="B120" s="158"/>
      <c r="C120" s="254" t="s">
        <v>262</v>
      </c>
      <c r="D120" s="255"/>
      <c r="E120" s="255"/>
      <c r="F120" s="255"/>
      <c r="G120" s="255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60"/>
      <c r="Z120" s="150"/>
      <c r="AA120" s="150"/>
      <c r="AB120" s="150"/>
      <c r="AC120" s="150"/>
      <c r="AD120" s="150"/>
      <c r="AE120" s="150"/>
      <c r="AF120" s="150"/>
      <c r="AG120" s="150" t="s">
        <v>130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2" x14ac:dyDescent="0.2">
      <c r="A121" s="157"/>
      <c r="B121" s="158"/>
      <c r="C121" s="188" t="s">
        <v>263</v>
      </c>
      <c r="D121" s="161"/>
      <c r="E121" s="162">
        <v>9.6</v>
      </c>
      <c r="F121" s="160"/>
      <c r="G121" s="160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50"/>
      <c r="AA121" s="150"/>
      <c r="AB121" s="150"/>
      <c r="AC121" s="150"/>
      <c r="AD121" s="150"/>
      <c r="AE121" s="150"/>
      <c r="AF121" s="150"/>
      <c r="AG121" s="150" t="s">
        <v>132</v>
      </c>
      <c r="AH121" s="150">
        <v>0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3" x14ac:dyDescent="0.2">
      <c r="A122" s="157"/>
      <c r="B122" s="158"/>
      <c r="C122" s="188" t="s">
        <v>264</v>
      </c>
      <c r="D122" s="161"/>
      <c r="E122" s="162">
        <v>17.28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132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ht="22.5" outlineLevel="1" x14ac:dyDescent="0.2">
      <c r="A123" s="171">
        <v>29</v>
      </c>
      <c r="B123" s="172" t="s">
        <v>265</v>
      </c>
      <c r="C123" s="187" t="s">
        <v>266</v>
      </c>
      <c r="D123" s="173" t="s">
        <v>142</v>
      </c>
      <c r="E123" s="174">
        <v>44</v>
      </c>
      <c r="F123" s="175"/>
      <c r="G123" s="176">
        <f>ROUND(E123*F123,2)</f>
        <v>0</v>
      </c>
      <c r="H123" s="175"/>
      <c r="I123" s="176">
        <f>ROUND(E123*H123,2)</f>
        <v>0</v>
      </c>
      <c r="J123" s="175"/>
      <c r="K123" s="176">
        <f>ROUND(E123*J123,2)</f>
        <v>0</v>
      </c>
      <c r="L123" s="176">
        <v>21</v>
      </c>
      <c r="M123" s="176">
        <f>G123*(1+L123/100)</f>
        <v>0</v>
      </c>
      <c r="N123" s="174">
        <v>0</v>
      </c>
      <c r="O123" s="174">
        <f>ROUND(E123*N123,2)</f>
        <v>0</v>
      </c>
      <c r="P123" s="174">
        <v>0</v>
      </c>
      <c r="Q123" s="174">
        <f>ROUND(E123*P123,2)</f>
        <v>0</v>
      </c>
      <c r="R123" s="176" t="s">
        <v>267</v>
      </c>
      <c r="S123" s="176" t="s">
        <v>125</v>
      </c>
      <c r="T123" s="177" t="s">
        <v>125</v>
      </c>
      <c r="U123" s="160">
        <v>4.5699999999999998E-2</v>
      </c>
      <c r="V123" s="160">
        <f>ROUND(E123*U123,2)</f>
        <v>2.0099999999999998</v>
      </c>
      <c r="W123" s="160"/>
      <c r="X123" s="160" t="s">
        <v>126</v>
      </c>
      <c r="Y123" s="160" t="s">
        <v>127</v>
      </c>
      <c r="Z123" s="150"/>
      <c r="AA123" s="150"/>
      <c r="AB123" s="150"/>
      <c r="AC123" s="150"/>
      <c r="AD123" s="150"/>
      <c r="AE123" s="150"/>
      <c r="AF123" s="150"/>
      <c r="AG123" s="150" t="s">
        <v>128</v>
      </c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2" x14ac:dyDescent="0.2">
      <c r="A124" s="157"/>
      <c r="B124" s="158"/>
      <c r="C124" s="188" t="s">
        <v>268</v>
      </c>
      <c r="D124" s="161"/>
      <c r="E124" s="162">
        <v>44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50"/>
      <c r="AA124" s="150"/>
      <c r="AB124" s="150"/>
      <c r="AC124" s="150"/>
      <c r="AD124" s="150"/>
      <c r="AE124" s="150"/>
      <c r="AF124" s="150"/>
      <c r="AG124" s="150" t="s">
        <v>132</v>
      </c>
      <c r="AH124" s="150">
        <v>5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ht="22.5" outlineLevel="1" x14ac:dyDescent="0.2">
      <c r="A125" s="171">
        <v>30</v>
      </c>
      <c r="B125" s="172" t="s">
        <v>269</v>
      </c>
      <c r="C125" s="187" t="s">
        <v>270</v>
      </c>
      <c r="D125" s="173" t="s">
        <v>123</v>
      </c>
      <c r="E125" s="174">
        <v>704.6</v>
      </c>
      <c r="F125" s="175"/>
      <c r="G125" s="176">
        <f>ROUND(E125*F125,2)</f>
        <v>0</v>
      </c>
      <c r="H125" s="175"/>
      <c r="I125" s="176">
        <f>ROUND(E125*H125,2)</f>
        <v>0</v>
      </c>
      <c r="J125" s="175"/>
      <c r="K125" s="176">
        <f>ROUND(E125*J125,2)</f>
        <v>0</v>
      </c>
      <c r="L125" s="176">
        <v>21</v>
      </c>
      <c r="M125" s="176">
        <f>G125*(1+L125/100)</f>
        <v>0</v>
      </c>
      <c r="N125" s="174">
        <v>0</v>
      </c>
      <c r="O125" s="174">
        <f>ROUND(E125*N125,2)</f>
        <v>0</v>
      </c>
      <c r="P125" s="174">
        <v>0</v>
      </c>
      <c r="Q125" s="174">
        <f>ROUND(E125*P125,2)</f>
        <v>0</v>
      </c>
      <c r="R125" s="176" t="s">
        <v>148</v>
      </c>
      <c r="S125" s="176" t="s">
        <v>125</v>
      </c>
      <c r="T125" s="177" t="s">
        <v>125</v>
      </c>
      <c r="U125" s="160">
        <v>0.15</v>
      </c>
      <c r="V125" s="160">
        <f>ROUND(E125*U125,2)</f>
        <v>105.69</v>
      </c>
      <c r="W125" s="160"/>
      <c r="X125" s="160" t="s">
        <v>126</v>
      </c>
      <c r="Y125" s="160" t="s">
        <v>127</v>
      </c>
      <c r="Z125" s="150"/>
      <c r="AA125" s="150"/>
      <c r="AB125" s="150"/>
      <c r="AC125" s="150"/>
      <c r="AD125" s="150"/>
      <c r="AE125" s="150"/>
      <c r="AF125" s="150"/>
      <c r="AG125" s="150" t="s">
        <v>128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2" x14ac:dyDescent="0.2">
      <c r="A126" s="157"/>
      <c r="B126" s="158"/>
      <c r="C126" s="254" t="s">
        <v>271</v>
      </c>
      <c r="D126" s="255"/>
      <c r="E126" s="255"/>
      <c r="F126" s="255"/>
      <c r="G126" s="255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50"/>
      <c r="AA126" s="150"/>
      <c r="AB126" s="150"/>
      <c r="AC126" s="150"/>
      <c r="AD126" s="150"/>
      <c r="AE126" s="150"/>
      <c r="AF126" s="150"/>
      <c r="AG126" s="150" t="s">
        <v>130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78" t="str">
        <f>C126</f>
        <v>z rostlé horniny tř.1 - 4 pod násypy z hornin soudržných do 92% PS a hornin nesoudržných sypkých relativní ulehlosti I(d) do 0,8</v>
      </c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">
      <c r="A127" s="157"/>
      <c r="B127" s="158"/>
      <c r="C127" s="188" t="s">
        <v>272</v>
      </c>
      <c r="D127" s="161"/>
      <c r="E127" s="162">
        <v>704.6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132</v>
      </c>
      <c r="AH127" s="150">
        <v>5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1" x14ac:dyDescent="0.2">
      <c r="A128" s="171">
        <v>31</v>
      </c>
      <c r="B128" s="172" t="s">
        <v>273</v>
      </c>
      <c r="C128" s="187" t="s">
        <v>274</v>
      </c>
      <c r="D128" s="173" t="s">
        <v>123</v>
      </c>
      <c r="E128" s="174">
        <v>119</v>
      </c>
      <c r="F128" s="175"/>
      <c r="G128" s="176">
        <f>ROUND(E128*F128,2)</f>
        <v>0</v>
      </c>
      <c r="H128" s="175"/>
      <c r="I128" s="176">
        <f>ROUND(E128*H128,2)</f>
        <v>0</v>
      </c>
      <c r="J128" s="175"/>
      <c r="K128" s="176">
        <f>ROUND(E128*J128,2)</f>
        <v>0</v>
      </c>
      <c r="L128" s="176">
        <v>21</v>
      </c>
      <c r="M128" s="176">
        <f>G128*(1+L128/100)</f>
        <v>0</v>
      </c>
      <c r="N128" s="174">
        <v>0.52</v>
      </c>
      <c r="O128" s="174">
        <f>ROUND(E128*N128,2)</f>
        <v>61.88</v>
      </c>
      <c r="P128" s="174">
        <v>0</v>
      </c>
      <c r="Q128" s="174">
        <f>ROUND(E128*P128,2)</f>
        <v>0</v>
      </c>
      <c r="R128" s="176" t="s">
        <v>275</v>
      </c>
      <c r="S128" s="176" t="s">
        <v>125</v>
      </c>
      <c r="T128" s="177" t="s">
        <v>125</v>
      </c>
      <c r="U128" s="160">
        <v>0.9</v>
      </c>
      <c r="V128" s="160">
        <f>ROUND(E128*U128,2)</f>
        <v>107.1</v>
      </c>
      <c r="W128" s="160"/>
      <c r="X128" s="160" t="s">
        <v>126</v>
      </c>
      <c r="Y128" s="160" t="s">
        <v>127</v>
      </c>
      <c r="Z128" s="150"/>
      <c r="AA128" s="150"/>
      <c r="AB128" s="150"/>
      <c r="AC128" s="150"/>
      <c r="AD128" s="150"/>
      <c r="AE128" s="150"/>
      <c r="AF128" s="150"/>
      <c r="AG128" s="150" t="s">
        <v>128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2" x14ac:dyDescent="0.2">
      <c r="A129" s="157"/>
      <c r="B129" s="158"/>
      <c r="C129" s="254" t="s">
        <v>276</v>
      </c>
      <c r="D129" s="255"/>
      <c r="E129" s="255"/>
      <c r="F129" s="255"/>
      <c r="G129" s="255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50"/>
      <c r="AA129" s="150"/>
      <c r="AB129" s="150"/>
      <c r="AC129" s="150"/>
      <c r="AD129" s="150"/>
      <c r="AE129" s="150"/>
      <c r="AF129" s="150"/>
      <c r="AG129" s="150" t="s">
        <v>130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2" x14ac:dyDescent="0.2">
      <c r="A130" s="157"/>
      <c r="B130" s="158"/>
      <c r="C130" s="188" t="s">
        <v>277</v>
      </c>
      <c r="D130" s="161"/>
      <c r="E130" s="162">
        <v>90</v>
      </c>
      <c r="F130" s="160"/>
      <c r="G130" s="160"/>
      <c r="H130" s="160"/>
      <c r="I130" s="160"/>
      <c r="J130" s="160"/>
      <c r="K130" s="160"/>
      <c r="L130" s="160"/>
      <c r="M130" s="160"/>
      <c r="N130" s="159"/>
      <c r="O130" s="159"/>
      <c r="P130" s="159"/>
      <c r="Q130" s="159"/>
      <c r="R130" s="160"/>
      <c r="S130" s="160"/>
      <c r="T130" s="160"/>
      <c r="U130" s="160"/>
      <c r="V130" s="160"/>
      <c r="W130" s="160"/>
      <c r="X130" s="160"/>
      <c r="Y130" s="160"/>
      <c r="Z130" s="150"/>
      <c r="AA130" s="150"/>
      <c r="AB130" s="150"/>
      <c r="AC130" s="150"/>
      <c r="AD130" s="150"/>
      <c r="AE130" s="150"/>
      <c r="AF130" s="150"/>
      <c r="AG130" s="150" t="s">
        <v>132</v>
      </c>
      <c r="AH130" s="150">
        <v>0</v>
      </c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3" x14ac:dyDescent="0.2">
      <c r="A131" s="157"/>
      <c r="B131" s="158"/>
      <c r="C131" s="188" t="s">
        <v>278</v>
      </c>
      <c r="D131" s="161"/>
      <c r="E131" s="162">
        <v>29</v>
      </c>
      <c r="F131" s="160"/>
      <c r="G131" s="160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132</v>
      </c>
      <c r="AH131" s="150">
        <v>0</v>
      </c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1" x14ac:dyDescent="0.2">
      <c r="A132" s="171">
        <v>32</v>
      </c>
      <c r="B132" s="172" t="s">
        <v>279</v>
      </c>
      <c r="C132" s="187" t="s">
        <v>280</v>
      </c>
      <c r="D132" s="173" t="s">
        <v>147</v>
      </c>
      <c r="E132" s="174">
        <v>20.02</v>
      </c>
      <c r="F132" s="175"/>
      <c r="G132" s="176">
        <f>ROUND(E132*F132,2)</f>
        <v>0</v>
      </c>
      <c r="H132" s="175"/>
      <c r="I132" s="176">
        <f>ROUND(E132*H132,2)</f>
        <v>0</v>
      </c>
      <c r="J132" s="175"/>
      <c r="K132" s="176">
        <f>ROUND(E132*J132,2)</f>
        <v>0</v>
      </c>
      <c r="L132" s="176">
        <v>21</v>
      </c>
      <c r="M132" s="176">
        <f>G132*(1+L132/100)</f>
        <v>0</v>
      </c>
      <c r="N132" s="174">
        <v>2.5249999999999999</v>
      </c>
      <c r="O132" s="174">
        <f>ROUND(E132*N132,2)</f>
        <v>50.55</v>
      </c>
      <c r="P132" s="174">
        <v>0</v>
      </c>
      <c r="Q132" s="174">
        <f>ROUND(E132*P132,2)</f>
        <v>0</v>
      </c>
      <c r="R132" s="176" t="s">
        <v>275</v>
      </c>
      <c r="S132" s="176" t="s">
        <v>125</v>
      </c>
      <c r="T132" s="177" t="s">
        <v>125</v>
      </c>
      <c r="U132" s="160">
        <v>0.47699999999999998</v>
      </c>
      <c r="V132" s="160">
        <f>ROUND(E132*U132,2)</f>
        <v>9.5500000000000007</v>
      </c>
      <c r="W132" s="160"/>
      <c r="X132" s="160" t="s">
        <v>126</v>
      </c>
      <c r="Y132" s="160" t="s">
        <v>127</v>
      </c>
      <c r="Z132" s="150"/>
      <c r="AA132" s="150"/>
      <c r="AB132" s="150"/>
      <c r="AC132" s="150"/>
      <c r="AD132" s="150"/>
      <c r="AE132" s="150"/>
      <c r="AF132" s="150"/>
      <c r="AG132" s="150" t="s">
        <v>128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2" x14ac:dyDescent="0.2">
      <c r="A133" s="157"/>
      <c r="B133" s="158"/>
      <c r="C133" s="250" t="s">
        <v>281</v>
      </c>
      <c r="D133" s="251"/>
      <c r="E133" s="251"/>
      <c r="F133" s="251"/>
      <c r="G133" s="251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60"/>
      <c r="Z133" s="150"/>
      <c r="AA133" s="150"/>
      <c r="AB133" s="150"/>
      <c r="AC133" s="150"/>
      <c r="AD133" s="150"/>
      <c r="AE133" s="150"/>
      <c r="AF133" s="150"/>
      <c r="AG133" s="150" t="s">
        <v>182</v>
      </c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2" x14ac:dyDescent="0.2">
      <c r="A134" s="157"/>
      <c r="B134" s="158"/>
      <c r="C134" s="188" t="s">
        <v>282</v>
      </c>
      <c r="D134" s="161"/>
      <c r="E134" s="162"/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50"/>
      <c r="AA134" s="150"/>
      <c r="AB134" s="150"/>
      <c r="AC134" s="150"/>
      <c r="AD134" s="150"/>
      <c r="AE134" s="150"/>
      <c r="AF134" s="150"/>
      <c r="AG134" s="150" t="s">
        <v>132</v>
      </c>
      <c r="AH134" s="150">
        <v>0</v>
      </c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3" x14ac:dyDescent="0.2">
      <c r="A135" s="157"/>
      <c r="B135" s="158"/>
      <c r="C135" s="188" t="s">
        <v>283</v>
      </c>
      <c r="D135" s="161"/>
      <c r="E135" s="162">
        <v>4.8</v>
      </c>
      <c r="F135" s="160"/>
      <c r="G135" s="160"/>
      <c r="H135" s="160"/>
      <c r="I135" s="160"/>
      <c r="J135" s="160"/>
      <c r="K135" s="160"/>
      <c r="L135" s="160"/>
      <c r="M135" s="160"/>
      <c r="N135" s="159"/>
      <c r="O135" s="159"/>
      <c r="P135" s="159"/>
      <c r="Q135" s="159"/>
      <c r="R135" s="160"/>
      <c r="S135" s="160"/>
      <c r="T135" s="160"/>
      <c r="U135" s="160"/>
      <c r="V135" s="160"/>
      <c r="W135" s="160"/>
      <c r="X135" s="160"/>
      <c r="Y135" s="160"/>
      <c r="Z135" s="150"/>
      <c r="AA135" s="150"/>
      <c r="AB135" s="150"/>
      <c r="AC135" s="150"/>
      <c r="AD135" s="150"/>
      <c r="AE135" s="150"/>
      <c r="AF135" s="150"/>
      <c r="AG135" s="150" t="s">
        <v>132</v>
      </c>
      <c r="AH135" s="150">
        <v>0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3" x14ac:dyDescent="0.2">
      <c r="A136" s="157"/>
      <c r="B136" s="158"/>
      <c r="C136" s="188" t="s">
        <v>284</v>
      </c>
      <c r="D136" s="161"/>
      <c r="E136" s="162">
        <v>15.04</v>
      </c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50"/>
      <c r="AA136" s="150"/>
      <c r="AB136" s="150"/>
      <c r="AC136" s="150"/>
      <c r="AD136" s="150"/>
      <c r="AE136" s="150"/>
      <c r="AF136" s="150"/>
      <c r="AG136" s="150" t="s">
        <v>132</v>
      </c>
      <c r="AH136" s="150">
        <v>0</v>
      </c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3" x14ac:dyDescent="0.2">
      <c r="A137" s="157"/>
      <c r="B137" s="158"/>
      <c r="C137" s="188" t="s">
        <v>285</v>
      </c>
      <c r="D137" s="161"/>
      <c r="E137" s="162">
        <v>0.18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60"/>
      <c r="Z137" s="150"/>
      <c r="AA137" s="150"/>
      <c r="AB137" s="150"/>
      <c r="AC137" s="150"/>
      <c r="AD137" s="150"/>
      <c r="AE137" s="150"/>
      <c r="AF137" s="150"/>
      <c r="AG137" s="150" t="s">
        <v>132</v>
      </c>
      <c r="AH137" s="150">
        <v>0</v>
      </c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1" x14ac:dyDescent="0.2">
      <c r="A138" s="171">
        <v>33</v>
      </c>
      <c r="B138" s="172" t="s">
        <v>286</v>
      </c>
      <c r="C138" s="187" t="s">
        <v>287</v>
      </c>
      <c r="D138" s="173" t="s">
        <v>207</v>
      </c>
      <c r="E138" s="174">
        <v>1.6945600000000001</v>
      </c>
      <c r="F138" s="175"/>
      <c r="G138" s="176">
        <f>ROUND(E138*F138,2)</f>
        <v>0</v>
      </c>
      <c r="H138" s="175"/>
      <c r="I138" s="176">
        <f>ROUND(E138*H138,2)</f>
        <v>0</v>
      </c>
      <c r="J138" s="175"/>
      <c r="K138" s="176">
        <f>ROUND(E138*J138,2)</f>
        <v>0</v>
      </c>
      <c r="L138" s="176">
        <v>21</v>
      </c>
      <c r="M138" s="176">
        <f>G138*(1+L138/100)</f>
        <v>0</v>
      </c>
      <c r="N138" s="174">
        <v>1.0219100000000001</v>
      </c>
      <c r="O138" s="174">
        <f>ROUND(E138*N138,2)</f>
        <v>1.73</v>
      </c>
      <c r="P138" s="174">
        <v>0</v>
      </c>
      <c r="Q138" s="174">
        <f>ROUND(E138*P138,2)</f>
        <v>0</v>
      </c>
      <c r="R138" s="176" t="s">
        <v>275</v>
      </c>
      <c r="S138" s="176" t="s">
        <v>125</v>
      </c>
      <c r="T138" s="177" t="s">
        <v>125</v>
      </c>
      <c r="U138" s="160">
        <v>29.292000000000002</v>
      </c>
      <c r="V138" s="160">
        <f>ROUND(E138*U138,2)</f>
        <v>49.64</v>
      </c>
      <c r="W138" s="160"/>
      <c r="X138" s="160" t="s">
        <v>126</v>
      </c>
      <c r="Y138" s="160" t="s">
        <v>127</v>
      </c>
      <c r="Z138" s="150"/>
      <c r="AA138" s="150"/>
      <c r="AB138" s="150"/>
      <c r="AC138" s="150"/>
      <c r="AD138" s="150"/>
      <c r="AE138" s="150"/>
      <c r="AF138" s="150"/>
      <c r="AG138" s="150" t="s">
        <v>128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2" x14ac:dyDescent="0.2">
      <c r="A139" s="157"/>
      <c r="B139" s="158"/>
      <c r="C139" s="254" t="s">
        <v>288</v>
      </c>
      <c r="D139" s="255"/>
      <c r="E139" s="255"/>
      <c r="F139" s="255"/>
      <c r="G139" s="255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50"/>
      <c r="AA139" s="150"/>
      <c r="AB139" s="150"/>
      <c r="AC139" s="150"/>
      <c r="AD139" s="150"/>
      <c r="AE139" s="150"/>
      <c r="AF139" s="150"/>
      <c r="AG139" s="150" t="s">
        <v>130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2" x14ac:dyDescent="0.2">
      <c r="A140" s="157"/>
      <c r="B140" s="158"/>
      <c r="C140" s="188" t="s">
        <v>289</v>
      </c>
      <c r="D140" s="161"/>
      <c r="E140" s="162"/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50"/>
      <c r="AA140" s="150"/>
      <c r="AB140" s="150"/>
      <c r="AC140" s="150"/>
      <c r="AD140" s="150"/>
      <c r="AE140" s="150"/>
      <c r="AF140" s="150"/>
      <c r="AG140" s="150" t="s">
        <v>132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3" x14ac:dyDescent="0.2">
      <c r="A141" s="157"/>
      <c r="B141" s="158"/>
      <c r="C141" s="188" t="s">
        <v>290</v>
      </c>
      <c r="D141" s="161"/>
      <c r="E141" s="162">
        <v>1.2816000000000001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50"/>
      <c r="AA141" s="150"/>
      <c r="AB141" s="150"/>
      <c r="AC141" s="150"/>
      <c r="AD141" s="150"/>
      <c r="AE141" s="150"/>
      <c r="AF141" s="150"/>
      <c r="AG141" s="150" t="s">
        <v>132</v>
      </c>
      <c r="AH141" s="150">
        <v>0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3" x14ac:dyDescent="0.2">
      <c r="A142" s="157"/>
      <c r="B142" s="158"/>
      <c r="C142" s="188" t="s">
        <v>291</v>
      </c>
      <c r="D142" s="161"/>
      <c r="E142" s="162">
        <v>0.41295999999999999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150"/>
      <c r="AA142" s="150"/>
      <c r="AB142" s="150"/>
      <c r="AC142" s="150"/>
      <c r="AD142" s="150"/>
      <c r="AE142" s="150"/>
      <c r="AF142" s="150"/>
      <c r="AG142" s="150" t="s">
        <v>132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1" x14ac:dyDescent="0.2">
      <c r="A143" s="171">
        <v>34</v>
      </c>
      <c r="B143" s="172" t="s">
        <v>292</v>
      </c>
      <c r="C143" s="187" t="s">
        <v>293</v>
      </c>
      <c r="D143" s="173" t="s">
        <v>147</v>
      </c>
      <c r="E143" s="174">
        <v>17.135999999999999</v>
      </c>
      <c r="F143" s="175"/>
      <c r="G143" s="176">
        <f>ROUND(E143*F143,2)</f>
        <v>0</v>
      </c>
      <c r="H143" s="175"/>
      <c r="I143" s="176">
        <f>ROUND(E143*H143,2)</f>
        <v>0</v>
      </c>
      <c r="J143" s="175"/>
      <c r="K143" s="176">
        <f>ROUND(E143*J143,2)</f>
        <v>0</v>
      </c>
      <c r="L143" s="176">
        <v>21</v>
      </c>
      <c r="M143" s="176">
        <f>G143*(1+L143/100)</f>
        <v>0</v>
      </c>
      <c r="N143" s="174">
        <v>2.52542</v>
      </c>
      <c r="O143" s="174">
        <f>ROUND(E143*N143,2)</f>
        <v>43.28</v>
      </c>
      <c r="P143" s="174">
        <v>0</v>
      </c>
      <c r="Q143" s="174">
        <f>ROUND(E143*P143,2)</f>
        <v>0</v>
      </c>
      <c r="R143" s="176" t="s">
        <v>294</v>
      </c>
      <c r="S143" s="176" t="s">
        <v>125</v>
      </c>
      <c r="T143" s="177" t="s">
        <v>194</v>
      </c>
      <c r="U143" s="160">
        <v>3.5720000000000001</v>
      </c>
      <c r="V143" s="160">
        <f>ROUND(E143*U143,2)</f>
        <v>61.21</v>
      </c>
      <c r="W143" s="160"/>
      <c r="X143" s="160" t="s">
        <v>126</v>
      </c>
      <c r="Y143" s="160" t="s">
        <v>127</v>
      </c>
      <c r="Z143" s="150"/>
      <c r="AA143" s="150"/>
      <c r="AB143" s="150"/>
      <c r="AC143" s="150"/>
      <c r="AD143" s="150"/>
      <c r="AE143" s="150"/>
      <c r="AF143" s="150"/>
      <c r="AG143" s="150" t="s">
        <v>128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2" x14ac:dyDescent="0.2">
      <c r="A144" s="157"/>
      <c r="B144" s="158"/>
      <c r="C144" s="254" t="s">
        <v>295</v>
      </c>
      <c r="D144" s="255"/>
      <c r="E144" s="255"/>
      <c r="F144" s="255"/>
      <c r="G144" s="255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50"/>
      <c r="AA144" s="150"/>
      <c r="AB144" s="150"/>
      <c r="AC144" s="150"/>
      <c r="AD144" s="150"/>
      <c r="AE144" s="150"/>
      <c r="AF144" s="150"/>
      <c r="AG144" s="150" t="s">
        <v>130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">
      <c r="A145" s="157"/>
      <c r="B145" s="158"/>
      <c r="C145" s="188" t="s">
        <v>296</v>
      </c>
      <c r="D145" s="161"/>
      <c r="E145" s="162">
        <v>12.96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132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3" x14ac:dyDescent="0.2">
      <c r="A146" s="157"/>
      <c r="B146" s="158"/>
      <c r="C146" s="188" t="s">
        <v>297</v>
      </c>
      <c r="D146" s="161"/>
      <c r="E146" s="162">
        <v>4.1760000000000002</v>
      </c>
      <c r="F146" s="160"/>
      <c r="G146" s="160"/>
      <c r="H146" s="160"/>
      <c r="I146" s="160"/>
      <c r="J146" s="160"/>
      <c r="K146" s="160"/>
      <c r="L146" s="160"/>
      <c r="M146" s="160"/>
      <c r="N146" s="159"/>
      <c r="O146" s="159"/>
      <c r="P146" s="159"/>
      <c r="Q146" s="159"/>
      <c r="R146" s="160"/>
      <c r="S146" s="160"/>
      <c r="T146" s="160"/>
      <c r="U146" s="160"/>
      <c r="V146" s="160"/>
      <c r="W146" s="160"/>
      <c r="X146" s="160"/>
      <c r="Y146" s="160"/>
      <c r="Z146" s="150"/>
      <c r="AA146" s="150"/>
      <c r="AB146" s="150"/>
      <c r="AC146" s="150"/>
      <c r="AD146" s="150"/>
      <c r="AE146" s="150"/>
      <c r="AF146" s="150"/>
      <c r="AG146" s="150" t="s">
        <v>132</v>
      </c>
      <c r="AH146" s="150">
        <v>0</v>
      </c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1" x14ac:dyDescent="0.2">
      <c r="A147" s="171">
        <v>35</v>
      </c>
      <c r="B147" s="172" t="s">
        <v>298</v>
      </c>
      <c r="C147" s="187" t="s">
        <v>299</v>
      </c>
      <c r="D147" s="173" t="s">
        <v>123</v>
      </c>
      <c r="E147" s="174">
        <v>704.6</v>
      </c>
      <c r="F147" s="175"/>
      <c r="G147" s="176">
        <f>ROUND(E147*F147,2)</f>
        <v>0</v>
      </c>
      <c r="H147" s="175"/>
      <c r="I147" s="176">
        <f>ROUND(E147*H147,2)</f>
        <v>0</v>
      </c>
      <c r="J147" s="175"/>
      <c r="K147" s="176">
        <f>ROUND(E147*J147,2)</f>
        <v>0</v>
      </c>
      <c r="L147" s="176">
        <v>21</v>
      </c>
      <c r="M147" s="176">
        <f>G147*(1+L147/100)</f>
        <v>0</v>
      </c>
      <c r="N147" s="174">
        <v>0</v>
      </c>
      <c r="O147" s="174">
        <f>ROUND(E147*N147,2)</f>
        <v>0</v>
      </c>
      <c r="P147" s="174">
        <v>0</v>
      </c>
      <c r="Q147" s="174">
        <f>ROUND(E147*P147,2)</f>
        <v>0</v>
      </c>
      <c r="R147" s="176"/>
      <c r="S147" s="176" t="s">
        <v>202</v>
      </c>
      <c r="T147" s="177" t="s">
        <v>194</v>
      </c>
      <c r="U147" s="160">
        <v>0.33</v>
      </c>
      <c r="V147" s="160">
        <f>ROUND(E147*U147,2)</f>
        <v>232.52</v>
      </c>
      <c r="W147" s="160"/>
      <c r="X147" s="160" t="s">
        <v>126</v>
      </c>
      <c r="Y147" s="160" t="s">
        <v>127</v>
      </c>
      <c r="Z147" s="150"/>
      <c r="AA147" s="150"/>
      <c r="AB147" s="150"/>
      <c r="AC147" s="150"/>
      <c r="AD147" s="150"/>
      <c r="AE147" s="150"/>
      <c r="AF147" s="150"/>
      <c r="AG147" s="150" t="s">
        <v>128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2" x14ac:dyDescent="0.2">
      <c r="A148" s="157"/>
      <c r="B148" s="158"/>
      <c r="C148" s="188" t="s">
        <v>300</v>
      </c>
      <c r="D148" s="161"/>
      <c r="E148" s="162"/>
      <c r="F148" s="160"/>
      <c r="G148" s="160"/>
      <c r="H148" s="160"/>
      <c r="I148" s="160"/>
      <c r="J148" s="160"/>
      <c r="K148" s="160"/>
      <c r="L148" s="160"/>
      <c r="M148" s="160"/>
      <c r="N148" s="159"/>
      <c r="O148" s="159"/>
      <c r="P148" s="159"/>
      <c r="Q148" s="159"/>
      <c r="R148" s="160"/>
      <c r="S148" s="160"/>
      <c r="T148" s="160"/>
      <c r="U148" s="160"/>
      <c r="V148" s="160"/>
      <c r="W148" s="160"/>
      <c r="X148" s="160"/>
      <c r="Y148" s="160"/>
      <c r="Z148" s="150"/>
      <c r="AA148" s="150"/>
      <c r="AB148" s="150"/>
      <c r="AC148" s="150"/>
      <c r="AD148" s="150"/>
      <c r="AE148" s="150"/>
      <c r="AF148" s="150"/>
      <c r="AG148" s="150" t="s">
        <v>132</v>
      </c>
      <c r="AH148" s="150">
        <v>0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3" x14ac:dyDescent="0.2">
      <c r="A149" s="157"/>
      <c r="B149" s="158"/>
      <c r="C149" s="188" t="s">
        <v>301</v>
      </c>
      <c r="D149" s="161"/>
      <c r="E149" s="162">
        <v>23.3</v>
      </c>
      <c r="F149" s="160"/>
      <c r="G149" s="160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50"/>
      <c r="AA149" s="150"/>
      <c r="AB149" s="150"/>
      <c r="AC149" s="150"/>
      <c r="AD149" s="150"/>
      <c r="AE149" s="150"/>
      <c r="AF149" s="150"/>
      <c r="AG149" s="150" t="s">
        <v>132</v>
      </c>
      <c r="AH149" s="150">
        <v>0</v>
      </c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3" x14ac:dyDescent="0.2">
      <c r="A150" s="157"/>
      <c r="B150" s="158"/>
      <c r="C150" s="188" t="s">
        <v>302</v>
      </c>
      <c r="D150" s="161"/>
      <c r="E150" s="162">
        <v>329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132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3" x14ac:dyDescent="0.2">
      <c r="A151" s="157"/>
      <c r="B151" s="158"/>
      <c r="C151" s="188" t="s">
        <v>303</v>
      </c>
      <c r="D151" s="161"/>
      <c r="E151" s="162"/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132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3" x14ac:dyDescent="0.2">
      <c r="A152" s="157"/>
      <c r="B152" s="158"/>
      <c r="C152" s="188" t="s">
        <v>301</v>
      </c>
      <c r="D152" s="161"/>
      <c r="E152" s="162">
        <v>23.3</v>
      </c>
      <c r="F152" s="160"/>
      <c r="G152" s="160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50"/>
      <c r="AA152" s="150"/>
      <c r="AB152" s="150"/>
      <c r="AC152" s="150"/>
      <c r="AD152" s="150"/>
      <c r="AE152" s="150"/>
      <c r="AF152" s="150"/>
      <c r="AG152" s="150" t="s">
        <v>132</v>
      </c>
      <c r="AH152" s="150">
        <v>0</v>
      </c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3" x14ac:dyDescent="0.2">
      <c r="A153" s="157"/>
      <c r="B153" s="158"/>
      <c r="C153" s="188" t="s">
        <v>302</v>
      </c>
      <c r="D153" s="161"/>
      <c r="E153" s="162">
        <v>329</v>
      </c>
      <c r="F153" s="160"/>
      <c r="G153" s="160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60"/>
      <c r="Z153" s="150"/>
      <c r="AA153" s="150"/>
      <c r="AB153" s="150"/>
      <c r="AC153" s="150"/>
      <c r="AD153" s="150"/>
      <c r="AE153" s="150"/>
      <c r="AF153" s="150"/>
      <c r="AG153" s="150" t="s">
        <v>132</v>
      </c>
      <c r="AH153" s="150">
        <v>0</v>
      </c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ht="22.5" outlineLevel="1" x14ac:dyDescent="0.2">
      <c r="A154" s="171">
        <v>36</v>
      </c>
      <c r="B154" s="172" t="s">
        <v>304</v>
      </c>
      <c r="C154" s="187" t="s">
        <v>305</v>
      </c>
      <c r="D154" s="173" t="s">
        <v>123</v>
      </c>
      <c r="E154" s="174">
        <v>1627.5</v>
      </c>
      <c r="F154" s="175"/>
      <c r="G154" s="176">
        <f>ROUND(E154*F154,2)</f>
        <v>0</v>
      </c>
      <c r="H154" s="175"/>
      <c r="I154" s="176">
        <f>ROUND(E154*H154,2)</f>
        <v>0</v>
      </c>
      <c r="J154" s="175"/>
      <c r="K154" s="176">
        <f>ROUND(E154*J154,2)</f>
        <v>0</v>
      </c>
      <c r="L154" s="176">
        <v>21</v>
      </c>
      <c r="M154" s="176">
        <f>G154*(1+L154/100)</f>
        <v>0</v>
      </c>
      <c r="N154" s="174">
        <v>3.0000000000000001E-5</v>
      </c>
      <c r="O154" s="174">
        <f>ROUND(E154*N154,2)</f>
        <v>0.05</v>
      </c>
      <c r="P154" s="174">
        <v>0</v>
      </c>
      <c r="Q154" s="174">
        <f>ROUND(E154*P154,2)</f>
        <v>0</v>
      </c>
      <c r="R154" s="176" t="s">
        <v>306</v>
      </c>
      <c r="S154" s="176" t="s">
        <v>125</v>
      </c>
      <c r="T154" s="177" t="s">
        <v>125</v>
      </c>
      <c r="U154" s="160">
        <v>7.0000000000000007E-2</v>
      </c>
      <c r="V154" s="160">
        <f>ROUND(E154*U154,2)</f>
        <v>113.93</v>
      </c>
      <c r="W154" s="160"/>
      <c r="X154" s="160" t="s">
        <v>126</v>
      </c>
      <c r="Y154" s="160" t="s">
        <v>127</v>
      </c>
      <c r="Z154" s="150"/>
      <c r="AA154" s="150"/>
      <c r="AB154" s="150"/>
      <c r="AC154" s="150"/>
      <c r="AD154" s="150"/>
      <c r="AE154" s="150"/>
      <c r="AF154" s="150"/>
      <c r="AG154" s="150" t="s">
        <v>128</v>
      </c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2" x14ac:dyDescent="0.2">
      <c r="A155" s="157"/>
      <c r="B155" s="158"/>
      <c r="C155" s="188" t="s">
        <v>307</v>
      </c>
      <c r="D155" s="161"/>
      <c r="E155" s="162">
        <v>1627.5</v>
      </c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50"/>
      <c r="AA155" s="150"/>
      <c r="AB155" s="150"/>
      <c r="AC155" s="150"/>
      <c r="AD155" s="150"/>
      <c r="AE155" s="150"/>
      <c r="AF155" s="150"/>
      <c r="AG155" s="150" t="s">
        <v>132</v>
      </c>
      <c r="AH155" s="150">
        <v>0</v>
      </c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ht="22.5" outlineLevel="1" x14ac:dyDescent="0.2">
      <c r="A156" s="171">
        <v>37</v>
      </c>
      <c r="B156" s="172" t="s">
        <v>308</v>
      </c>
      <c r="C156" s="187" t="s">
        <v>309</v>
      </c>
      <c r="D156" s="173" t="s">
        <v>142</v>
      </c>
      <c r="E156" s="174">
        <v>44</v>
      </c>
      <c r="F156" s="175"/>
      <c r="G156" s="176">
        <f>ROUND(E156*F156,2)</f>
        <v>0</v>
      </c>
      <c r="H156" s="175"/>
      <c r="I156" s="176">
        <f>ROUND(E156*H156,2)</f>
        <v>0</v>
      </c>
      <c r="J156" s="175"/>
      <c r="K156" s="176">
        <f>ROUND(E156*J156,2)</f>
        <v>0</v>
      </c>
      <c r="L156" s="176">
        <v>21</v>
      </c>
      <c r="M156" s="176">
        <f>G156*(1+L156/100)</f>
        <v>0</v>
      </c>
      <c r="N156" s="174">
        <v>7.6999999999999996E-4</v>
      </c>
      <c r="O156" s="174">
        <f>ROUND(E156*N156,2)</f>
        <v>0.03</v>
      </c>
      <c r="P156" s="174">
        <v>0</v>
      </c>
      <c r="Q156" s="174">
        <f>ROUND(E156*P156,2)</f>
        <v>0</v>
      </c>
      <c r="R156" s="176" t="s">
        <v>252</v>
      </c>
      <c r="S156" s="176" t="s">
        <v>125</v>
      </c>
      <c r="T156" s="177" t="s">
        <v>125</v>
      </c>
      <c r="U156" s="160">
        <v>0</v>
      </c>
      <c r="V156" s="160">
        <f>ROUND(E156*U156,2)</f>
        <v>0</v>
      </c>
      <c r="W156" s="160"/>
      <c r="X156" s="160" t="s">
        <v>208</v>
      </c>
      <c r="Y156" s="160" t="s">
        <v>127</v>
      </c>
      <c r="Z156" s="150"/>
      <c r="AA156" s="150"/>
      <c r="AB156" s="150"/>
      <c r="AC156" s="150"/>
      <c r="AD156" s="150"/>
      <c r="AE156" s="150"/>
      <c r="AF156" s="150"/>
      <c r="AG156" s="150" t="s">
        <v>209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2" x14ac:dyDescent="0.2">
      <c r="A157" s="157"/>
      <c r="B157" s="158"/>
      <c r="C157" s="188" t="s">
        <v>310</v>
      </c>
      <c r="D157" s="161"/>
      <c r="E157" s="162">
        <v>20</v>
      </c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132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3" x14ac:dyDescent="0.2">
      <c r="A158" s="157"/>
      <c r="B158" s="158"/>
      <c r="C158" s="188" t="s">
        <v>311</v>
      </c>
      <c r="D158" s="161"/>
      <c r="E158" s="162">
        <v>24</v>
      </c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60"/>
      <c r="Z158" s="150"/>
      <c r="AA158" s="150"/>
      <c r="AB158" s="150"/>
      <c r="AC158" s="150"/>
      <c r="AD158" s="150"/>
      <c r="AE158" s="150"/>
      <c r="AF158" s="150"/>
      <c r="AG158" s="150" t="s">
        <v>132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1" x14ac:dyDescent="0.2">
      <c r="A159" s="171">
        <v>38</v>
      </c>
      <c r="B159" s="172" t="s">
        <v>312</v>
      </c>
      <c r="C159" s="187" t="s">
        <v>313</v>
      </c>
      <c r="D159" s="173" t="s">
        <v>207</v>
      </c>
      <c r="E159" s="174">
        <v>133.1694</v>
      </c>
      <c r="F159" s="175"/>
      <c r="G159" s="176">
        <f>ROUND(E159*F159,2)</f>
        <v>0</v>
      </c>
      <c r="H159" s="175"/>
      <c r="I159" s="176">
        <f>ROUND(E159*H159,2)</f>
        <v>0</v>
      </c>
      <c r="J159" s="175"/>
      <c r="K159" s="176">
        <f>ROUND(E159*J159,2)</f>
        <v>0</v>
      </c>
      <c r="L159" s="176">
        <v>21</v>
      </c>
      <c r="M159" s="176">
        <f>G159*(1+L159/100)</f>
        <v>0</v>
      </c>
      <c r="N159" s="174">
        <v>1</v>
      </c>
      <c r="O159" s="174">
        <f>ROUND(E159*N159,2)</f>
        <v>133.16999999999999</v>
      </c>
      <c r="P159" s="174">
        <v>0</v>
      </c>
      <c r="Q159" s="174">
        <f>ROUND(E159*P159,2)</f>
        <v>0</v>
      </c>
      <c r="R159" s="176"/>
      <c r="S159" s="176" t="s">
        <v>202</v>
      </c>
      <c r="T159" s="177" t="s">
        <v>194</v>
      </c>
      <c r="U159" s="160">
        <v>0</v>
      </c>
      <c r="V159" s="160">
        <f>ROUND(E159*U159,2)</f>
        <v>0</v>
      </c>
      <c r="W159" s="160"/>
      <c r="X159" s="160" t="s">
        <v>208</v>
      </c>
      <c r="Y159" s="160" t="s">
        <v>127</v>
      </c>
      <c r="Z159" s="150"/>
      <c r="AA159" s="150"/>
      <c r="AB159" s="150"/>
      <c r="AC159" s="150"/>
      <c r="AD159" s="150"/>
      <c r="AE159" s="150"/>
      <c r="AF159" s="150"/>
      <c r="AG159" s="150" t="s">
        <v>209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2" x14ac:dyDescent="0.2">
      <c r="A160" s="157"/>
      <c r="B160" s="158"/>
      <c r="C160" s="188" t="s">
        <v>303</v>
      </c>
      <c r="D160" s="161"/>
      <c r="E160" s="162"/>
      <c r="F160" s="160"/>
      <c r="G160" s="160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50"/>
      <c r="AA160" s="150"/>
      <c r="AB160" s="150"/>
      <c r="AC160" s="150"/>
      <c r="AD160" s="150"/>
      <c r="AE160" s="150"/>
      <c r="AF160" s="150"/>
      <c r="AG160" s="150" t="s">
        <v>132</v>
      </c>
      <c r="AH160" s="150">
        <v>0</v>
      </c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3" x14ac:dyDescent="0.2">
      <c r="A161" s="157"/>
      <c r="B161" s="158"/>
      <c r="C161" s="188" t="s">
        <v>314</v>
      </c>
      <c r="D161" s="161"/>
      <c r="E161" s="162">
        <v>8.8073999999999995</v>
      </c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50"/>
      <c r="AA161" s="150"/>
      <c r="AB161" s="150"/>
      <c r="AC161" s="150"/>
      <c r="AD161" s="150"/>
      <c r="AE161" s="150"/>
      <c r="AF161" s="150"/>
      <c r="AG161" s="150" t="s">
        <v>132</v>
      </c>
      <c r="AH161" s="150">
        <v>0</v>
      </c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3" x14ac:dyDescent="0.2">
      <c r="A162" s="157"/>
      <c r="B162" s="158"/>
      <c r="C162" s="188" t="s">
        <v>315</v>
      </c>
      <c r="D162" s="161"/>
      <c r="E162" s="162">
        <v>124.36199999999999</v>
      </c>
      <c r="F162" s="160"/>
      <c r="G162" s="160"/>
      <c r="H162" s="160"/>
      <c r="I162" s="160"/>
      <c r="J162" s="160"/>
      <c r="K162" s="160"/>
      <c r="L162" s="160"/>
      <c r="M162" s="160"/>
      <c r="N162" s="159"/>
      <c r="O162" s="159"/>
      <c r="P162" s="159"/>
      <c r="Q162" s="159"/>
      <c r="R162" s="160"/>
      <c r="S162" s="160"/>
      <c r="T162" s="160"/>
      <c r="U162" s="160"/>
      <c r="V162" s="160"/>
      <c r="W162" s="160"/>
      <c r="X162" s="160"/>
      <c r="Y162" s="160"/>
      <c r="Z162" s="150"/>
      <c r="AA162" s="150"/>
      <c r="AB162" s="150"/>
      <c r="AC162" s="150"/>
      <c r="AD162" s="150"/>
      <c r="AE162" s="150"/>
      <c r="AF162" s="150"/>
      <c r="AG162" s="150" t="s">
        <v>132</v>
      </c>
      <c r="AH162" s="150">
        <v>0</v>
      </c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1" x14ac:dyDescent="0.2">
      <c r="A163" s="171">
        <v>39</v>
      </c>
      <c r="B163" s="172" t="s">
        <v>316</v>
      </c>
      <c r="C163" s="187" t="s">
        <v>317</v>
      </c>
      <c r="D163" s="173" t="s">
        <v>207</v>
      </c>
      <c r="E163" s="174">
        <v>61.652500000000003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1</v>
      </c>
      <c r="O163" s="174">
        <f>ROUND(E163*N163,2)</f>
        <v>61.65</v>
      </c>
      <c r="P163" s="174">
        <v>0</v>
      </c>
      <c r="Q163" s="174">
        <f>ROUND(E163*P163,2)</f>
        <v>0</v>
      </c>
      <c r="R163" s="176"/>
      <c r="S163" s="176" t="s">
        <v>202</v>
      </c>
      <c r="T163" s="177" t="s">
        <v>194</v>
      </c>
      <c r="U163" s="160">
        <v>0</v>
      </c>
      <c r="V163" s="160">
        <f>ROUND(E163*U163,2)</f>
        <v>0</v>
      </c>
      <c r="W163" s="160"/>
      <c r="X163" s="160" t="s">
        <v>208</v>
      </c>
      <c r="Y163" s="160" t="s">
        <v>127</v>
      </c>
      <c r="Z163" s="150"/>
      <c r="AA163" s="150"/>
      <c r="AB163" s="150"/>
      <c r="AC163" s="150"/>
      <c r="AD163" s="150"/>
      <c r="AE163" s="150"/>
      <c r="AF163" s="150"/>
      <c r="AG163" s="150" t="s">
        <v>209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2" x14ac:dyDescent="0.2">
      <c r="A164" s="157"/>
      <c r="B164" s="158"/>
      <c r="C164" s="188" t="s">
        <v>300</v>
      </c>
      <c r="D164" s="161"/>
      <c r="E164" s="162"/>
      <c r="F164" s="160"/>
      <c r="G164" s="160"/>
      <c r="H164" s="160"/>
      <c r="I164" s="160"/>
      <c r="J164" s="160"/>
      <c r="K164" s="160"/>
      <c r="L164" s="160"/>
      <c r="M164" s="160"/>
      <c r="N164" s="159"/>
      <c r="O164" s="159"/>
      <c r="P164" s="159"/>
      <c r="Q164" s="159"/>
      <c r="R164" s="160"/>
      <c r="S164" s="160"/>
      <c r="T164" s="160"/>
      <c r="U164" s="160"/>
      <c r="V164" s="160"/>
      <c r="W164" s="160"/>
      <c r="X164" s="160"/>
      <c r="Y164" s="160"/>
      <c r="Z164" s="150"/>
      <c r="AA164" s="150"/>
      <c r="AB164" s="150"/>
      <c r="AC164" s="150"/>
      <c r="AD164" s="150"/>
      <c r="AE164" s="150"/>
      <c r="AF164" s="150"/>
      <c r="AG164" s="150" t="s">
        <v>132</v>
      </c>
      <c r="AH164" s="150">
        <v>0</v>
      </c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3" x14ac:dyDescent="0.2">
      <c r="A165" s="157"/>
      <c r="B165" s="158"/>
      <c r="C165" s="188" t="s">
        <v>318</v>
      </c>
      <c r="D165" s="161"/>
      <c r="E165" s="162">
        <v>4.0774999999999997</v>
      </c>
      <c r="F165" s="160"/>
      <c r="G165" s="160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60"/>
      <c r="Z165" s="150"/>
      <c r="AA165" s="150"/>
      <c r="AB165" s="150"/>
      <c r="AC165" s="150"/>
      <c r="AD165" s="150"/>
      <c r="AE165" s="150"/>
      <c r="AF165" s="150"/>
      <c r="AG165" s="150" t="s">
        <v>132</v>
      </c>
      <c r="AH165" s="150">
        <v>0</v>
      </c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3" x14ac:dyDescent="0.2">
      <c r="A166" s="157"/>
      <c r="B166" s="158"/>
      <c r="C166" s="188" t="s">
        <v>319</v>
      </c>
      <c r="D166" s="161"/>
      <c r="E166" s="162">
        <v>57.575000000000003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50"/>
      <c r="AA166" s="150"/>
      <c r="AB166" s="150"/>
      <c r="AC166" s="150"/>
      <c r="AD166" s="150"/>
      <c r="AE166" s="150"/>
      <c r="AF166" s="150"/>
      <c r="AG166" s="150" t="s">
        <v>132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ht="22.5" outlineLevel="1" x14ac:dyDescent="0.2">
      <c r="A167" s="171">
        <v>40</v>
      </c>
      <c r="B167" s="172" t="s">
        <v>320</v>
      </c>
      <c r="C167" s="187" t="s">
        <v>321</v>
      </c>
      <c r="D167" s="173" t="s">
        <v>123</v>
      </c>
      <c r="E167" s="174">
        <v>152.94399999999999</v>
      </c>
      <c r="F167" s="175"/>
      <c r="G167" s="176">
        <f>ROUND(E167*F167,2)</f>
        <v>0</v>
      </c>
      <c r="H167" s="175"/>
      <c r="I167" s="176">
        <f>ROUND(E167*H167,2)</f>
        <v>0</v>
      </c>
      <c r="J167" s="175"/>
      <c r="K167" s="176">
        <f>ROUND(E167*J167,2)</f>
        <v>0</v>
      </c>
      <c r="L167" s="176">
        <v>21</v>
      </c>
      <c r="M167" s="176">
        <f>G167*(1+L167/100)</f>
        <v>0</v>
      </c>
      <c r="N167" s="174">
        <v>2.9999999999999997E-4</v>
      </c>
      <c r="O167" s="174">
        <f>ROUND(E167*N167,2)</f>
        <v>0.05</v>
      </c>
      <c r="P167" s="174">
        <v>0</v>
      </c>
      <c r="Q167" s="174">
        <f>ROUND(E167*P167,2)</f>
        <v>0</v>
      </c>
      <c r="R167" s="176" t="s">
        <v>252</v>
      </c>
      <c r="S167" s="176" t="s">
        <v>125</v>
      </c>
      <c r="T167" s="177" t="s">
        <v>125</v>
      </c>
      <c r="U167" s="160">
        <v>0</v>
      </c>
      <c r="V167" s="160">
        <f>ROUND(E167*U167,2)</f>
        <v>0</v>
      </c>
      <c r="W167" s="160"/>
      <c r="X167" s="160" t="s">
        <v>208</v>
      </c>
      <c r="Y167" s="160" t="s">
        <v>127</v>
      </c>
      <c r="Z167" s="150"/>
      <c r="AA167" s="150"/>
      <c r="AB167" s="150"/>
      <c r="AC167" s="150"/>
      <c r="AD167" s="150"/>
      <c r="AE167" s="150"/>
      <c r="AF167" s="150"/>
      <c r="AG167" s="150" t="s">
        <v>209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outlineLevel="2" x14ac:dyDescent="0.2">
      <c r="A168" s="157"/>
      <c r="B168" s="158"/>
      <c r="C168" s="188" t="s">
        <v>322</v>
      </c>
      <c r="D168" s="161"/>
      <c r="E168" s="162">
        <v>152.94399999999999</v>
      </c>
      <c r="F168" s="160"/>
      <c r="G168" s="160"/>
      <c r="H168" s="160"/>
      <c r="I168" s="160"/>
      <c r="J168" s="160"/>
      <c r="K168" s="160"/>
      <c r="L168" s="160"/>
      <c r="M168" s="160"/>
      <c r="N168" s="159"/>
      <c r="O168" s="159"/>
      <c r="P168" s="159"/>
      <c r="Q168" s="159"/>
      <c r="R168" s="160"/>
      <c r="S168" s="160"/>
      <c r="T168" s="160"/>
      <c r="U168" s="160"/>
      <c r="V168" s="160"/>
      <c r="W168" s="160"/>
      <c r="X168" s="160"/>
      <c r="Y168" s="160"/>
      <c r="Z168" s="150"/>
      <c r="AA168" s="150"/>
      <c r="AB168" s="150"/>
      <c r="AC168" s="150"/>
      <c r="AD168" s="150"/>
      <c r="AE168" s="150"/>
      <c r="AF168" s="150"/>
      <c r="AG168" s="150" t="s">
        <v>132</v>
      </c>
      <c r="AH168" s="150">
        <v>5</v>
      </c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x14ac:dyDescent="0.2">
      <c r="A169" s="164" t="s">
        <v>119</v>
      </c>
      <c r="B169" s="165" t="s">
        <v>75</v>
      </c>
      <c r="C169" s="186" t="s">
        <v>76</v>
      </c>
      <c r="D169" s="166"/>
      <c r="E169" s="167"/>
      <c r="F169" s="168"/>
      <c r="G169" s="168">
        <f>SUMIF(AG170:AG174,"&lt;&gt;NOR",G170:G174)</f>
        <v>0</v>
      </c>
      <c r="H169" s="168"/>
      <c r="I169" s="168">
        <f>SUM(I170:I174)</f>
        <v>0</v>
      </c>
      <c r="J169" s="168"/>
      <c r="K169" s="168">
        <f>SUM(K170:K174)</f>
        <v>0</v>
      </c>
      <c r="L169" s="168"/>
      <c r="M169" s="168">
        <f>SUM(M170:M174)</f>
        <v>0</v>
      </c>
      <c r="N169" s="167"/>
      <c r="O169" s="167">
        <f>SUM(O170:O174)</f>
        <v>15.92</v>
      </c>
      <c r="P169" s="167"/>
      <c r="Q169" s="167">
        <f>SUM(Q170:Q174)</f>
        <v>0</v>
      </c>
      <c r="R169" s="168"/>
      <c r="S169" s="168"/>
      <c r="T169" s="169"/>
      <c r="U169" s="163"/>
      <c r="V169" s="163">
        <f>SUM(V170:V174)</f>
        <v>39.78</v>
      </c>
      <c r="W169" s="163"/>
      <c r="X169" s="163"/>
      <c r="Y169" s="163"/>
      <c r="AG169" t="s">
        <v>120</v>
      </c>
    </row>
    <row r="170" spans="1:60" outlineLevel="1" x14ac:dyDescent="0.2">
      <c r="A170" s="171">
        <v>41</v>
      </c>
      <c r="B170" s="172" t="s">
        <v>323</v>
      </c>
      <c r="C170" s="187" t="s">
        <v>324</v>
      </c>
      <c r="D170" s="173" t="s">
        <v>123</v>
      </c>
      <c r="E170" s="174">
        <v>88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7.3899999999999993E-2</v>
      </c>
      <c r="O170" s="174">
        <f>ROUND(E170*N170,2)</f>
        <v>6.5</v>
      </c>
      <c r="P170" s="174">
        <v>0</v>
      </c>
      <c r="Q170" s="174">
        <f>ROUND(E170*P170,2)</f>
        <v>0</v>
      </c>
      <c r="R170" s="176" t="s">
        <v>137</v>
      </c>
      <c r="S170" s="176" t="s">
        <v>125</v>
      </c>
      <c r="T170" s="177" t="s">
        <v>125</v>
      </c>
      <c r="U170" s="160">
        <v>0.45200000000000001</v>
      </c>
      <c r="V170" s="160">
        <f>ROUND(E170*U170,2)</f>
        <v>39.78</v>
      </c>
      <c r="W170" s="160"/>
      <c r="X170" s="160" t="s">
        <v>126</v>
      </c>
      <c r="Y170" s="160" t="s">
        <v>127</v>
      </c>
      <c r="Z170" s="150"/>
      <c r="AA170" s="150"/>
      <c r="AB170" s="150"/>
      <c r="AC170" s="150"/>
      <c r="AD170" s="150"/>
      <c r="AE170" s="150"/>
      <c r="AF170" s="150"/>
      <c r="AG170" s="150" t="s">
        <v>128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ht="22.5" outlineLevel="2" x14ac:dyDescent="0.2">
      <c r="A171" s="157"/>
      <c r="B171" s="158"/>
      <c r="C171" s="254" t="s">
        <v>325</v>
      </c>
      <c r="D171" s="255"/>
      <c r="E171" s="255"/>
      <c r="F171" s="255"/>
      <c r="G171" s="255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60"/>
      <c r="Z171" s="150"/>
      <c r="AA171" s="150"/>
      <c r="AB171" s="150"/>
      <c r="AC171" s="150"/>
      <c r="AD171" s="150"/>
      <c r="AE171" s="150"/>
      <c r="AF171" s="150"/>
      <c r="AG171" s="150" t="s">
        <v>130</v>
      </c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78" t="str">
        <f>C171</f>
        <v>s provedením lože z kameniva drceného, s vyplněním spár, s dvojitým hutněním a se smetením přebytečného materiálu na krajnici. S dodáním hmot pro lože a výplň spár.</v>
      </c>
      <c r="BB171" s="150"/>
      <c r="BC171" s="150"/>
      <c r="BD171" s="150"/>
      <c r="BE171" s="150"/>
      <c r="BF171" s="150"/>
      <c r="BG171" s="150"/>
      <c r="BH171" s="150"/>
    </row>
    <row r="172" spans="1:60" outlineLevel="1" x14ac:dyDescent="0.2">
      <c r="A172" s="171">
        <v>42</v>
      </c>
      <c r="B172" s="172" t="s">
        <v>326</v>
      </c>
      <c r="C172" s="187" t="s">
        <v>327</v>
      </c>
      <c r="D172" s="173" t="s">
        <v>123</v>
      </c>
      <c r="E172" s="174">
        <v>89.76</v>
      </c>
      <c r="F172" s="175"/>
      <c r="G172" s="176">
        <f>ROUND(E172*F172,2)</f>
        <v>0</v>
      </c>
      <c r="H172" s="175"/>
      <c r="I172" s="176">
        <f>ROUND(E172*H172,2)</f>
        <v>0</v>
      </c>
      <c r="J172" s="175"/>
      <c r="K172" s="176">
        <f>ROUND(E172*J172,2)</f>
        <v>0</v>
      </c>
      <c r="L172" s="176">
        <v>21</v>
      </c>
      <c r="M172" s="176">
        <f>G172*(1+L172/100)</f>
        <v>0</v>
      </c>
      <c r="N172" s="174">
        <v>0.105</v>
      </c>
      <c r="O172" s="174">
        <f>ROUND(E172*N172,2)</f>
        <v>9.42</v>
      </c>
      <c r="P172" s="174">
        <v>0</v>
      </c>
      <c r="Q172" s="174">
        <f>ROUND(E172*P172,2)</f>
        <v>0</v>
      </c>
      <c r="R172" s="176"/>
      <c r="S172" s="176" t="s">
        <v>202</v>
      </c>
      <c r="T172" s="177" t="s">
        <v>194</v>
      </c>
      <c r="U172" s="160">
        <v>0</v>
      </c>
      <c r="V172" s="160">
        <f>ROUND(E172*U172,2)</f>
        <v>0</v>
      </c>
      <c r="W172" s="160"/>
      <c r="X172" s="160" t="s">
        <v>208</v>
      </c>
      <c r="Y172" s="160" t="s">
        <v>127</v>
      </c>
      <c r="Z172" s="150"/>
      <c r="AA172" s="150"/>
      <c r="AB172" s="150"/>
      <c r="AC172" s="150"/>
      <c r="AD172" s="150"/>
      <c r="AE172" s="150"/>
      <c r="AF172" s="150"/>
      <c r="AG172" s="150" t="s">
        <v>209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2" x14ac:dyDescent="0.2">
      <c r="A173" s="157"/>
      <c r="B173" s="158"/>
      <c r="C173" s="188" t="s">
        <v>328</v>
      </c>
      <c r="D173" s="161"/>
      <c r="E173" s="162"/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50"/>
      <c r="AA173" s="150"/>
      <c r="AB173" s="150"/>
      <c r="AC173" s="150"/>
      <c r="AD173" s="150"/>
      <c r="AE173" s="150"/>
      <c r="AF173" s="150"/>
      <c r="AG173" s="150" t="s">
        <v>132</v>
      </c>
      <c r="AH173" s="150">
        <v>0</v>
      </c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3" x14ac:dyDescent="0.2">
      <c r="A174" s="157"/>
      <c r="B174" s="158"/>
      <c r="C174" s="188" t="s">
        <v>329</v>
      </c>
      <c r="D174" s="161"/>
      <c r="E174" s="162">
        <v>89.76</v>
      </c>
      <c r="F174" s="160"/>
      <c r="G174" s="160"/>
      <c r="H174" s="160"/>
      <c r="I174" s="160"/>
      <c r="J174" s="160"/>
      <c r="K174" s="160"/>
      <c r="L174" s="160"/>
      <c r="M174" s="160"/>
      <c r="N174" s="159"/>
      <c r="O174" s="159"/>
      <c r="P174" s="159"/>
      <c r="Q174" s="159"/>
      <c r="R174" s="160"/>
      <c r="S174" s="160"/>
      <c r="T174" s="160"/>
      <c r="U174" s="160"/>
      <c r="V174" s="160"/>
      <c r="W174" s="160"/>
      <c r="X174" s="160"/>
      <c r="Y174" s="160"/>
      <c r="Z174" s="150"/>
      <c r="AA174" s="150"/>
      <c r="AB174" s="150"/>
      <c r="AC174" s="150"/>
      <c r="AD174" s="150"/>
      <c r="AE174" s="150"/>
      <c r="AF174" s="150"/>
      <c r="AG174" s="150" t="s">
        <v>132</v>
      </c>
      <c r="AH174" s="150">
        <v>5</v>
      </c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x14ac:dyDescent="0.2">
      <c r="A175" s="164" t="s">
        <v>119</v>
      </c>
      <c r="B175" s="165" t="s">
        <v>77</v>
      </c>
      <c r="C175" s="186" t="s">
        <v>78</v>
      </c>
      <c r="D175" s="166"/>
      <c r="E175" s="167"/>
      <c r="F175" s="168"/>
      <c r="G175" s="168">
        <f>SUMIF(AG176:AG264,"&lt;&gt;NOR",G176:G264)</f>
        <v>0</v>
      </c>
      <c r="H175" s="168"/>
      <c r="I175" s="168">
        <f>SUM(I176:I264)</f>
        <v>0</v>
      </c>
      <c r="J175" s="168"/>
      <c r="K175" s="168">
        <f>SUM(K176:K264)</f>
        <v>0</v>
      </c>
      <c r="L175" s="168"/>
      <c r="M175" s="168">
        <f>SUM(M176:M264)</f>
        <v>0</v>
      </c>
      <c r="N175" s="167"/>
      <c r="O175" s="167">
        <f>SUM(O176:O264)</f>
        <v>28.620000000000005</v>
      </c>
      <c r="P175" s="167"/>
      <c r="Q175" s="167">
        <f>SUM(Q176:Q264)</f>
        <v>0.41</v>
      </c>
      <c r="R175" s="168"/>
      <c r="S175" s="168"/>
      <c r="T175" s="169"/>
      <c r="U175" s="163"/>
      <c r="V175" s="163">
        <f>SUM(V176:V264)</f>
        <v>1812.0700000000002</v>
      </c>
      <c r="W175" s="163"/>
      <c r="X175" s="163"/>
      <c r="Y175" s="163"/>
      <c r="AG175" t="s">
        <v>120</v>
      </c>
    </row>
    <row r="176" spans="1:60" ht="22.5" outlineLevel="1" x14ac:dyDescent="0.2">
      <c r="A176" s="171">
        <v>43</v>
      </c>
      <c r="B176" s="172" t="s">
        <v>330</v>
      </c>
      <c r="C176" s="187" t="s">
        <v>331</v>
      </c>
      <c r="D176" s="173" t="s">
        <v>123</v>
      </c>
      <c r="E176" s="174">
        <v>411.77</v>
      </c>
      <c r="F176" s="175"/>
      <c r="G176" s="176">
        <f>ROUND(E176*F176,2)</f>
        <v>0</v>
      </c>
      <c r="H176" s="175"/>
      <c r="I176" s="176">
        <f>ROUND(E176*H176,2)</f>
        <v>0</v>
      </c>
      <c r="J176" s="175"/>
      <c r="K176" s="176">
        <f>ROUND(E176*J176,2)</f>
        <v>0</v>
      </c>
      <c r="L176" s="176">
        <v>21</v>
      </c>
      <c r="M176" s="176">
        <f>G176*(1+L176/100)</f>
        <v>0</v>
      </c>
      <c r="N176" s="174">
        <v>6.3299999999999995E-2</v>
      </c>
      <c r="O176" s="174">
        <f>ROUND(E176*N176,2)</f>
        <v>26.07</v>
      </c>
      <c r="P176" s="174">
        <v>0</v>
      </c>
      <c r="Q176" s="174">
        <f>ROUND(E176*P176,2)</f>
        <v>0</v>
      </c>
      <c r="R176" s="176" t="s">
        <v>332</v>
      </c>
      <c r="S176" s="176" t="s">
        <v>125</v>
      </c>
      <c r="T176" s="177" t="s">
        <v>125</v>
      </c>
      <c r="U176" s="160">
        <v>1.57</v>
      </c>
      <c r="V176" s="160">
        <f>ROUND(E176*U176,2)</f>
        <v>646.48</v>
      </c>
      <c r="W176" s="160"/>
      <c r="X176" s="160" t="s">
        <v>126</v>
      </c>
      <c r="Y176" s="160" t="s">
        <v>127</v>
      </c>
      <c r="Z176" s="150"/>
      <c r="AA176" s="150"/>
      <c r="AB176" s="150"/>
      <c r="AC176" s="150"/>
      <c r="AD176" s="150"/>
      <c r="AE176" s="150"/>
      <c r="AF176" s="150"/>
      <c r="AG176" s="150" t="s">
        <v>128</v>
      </c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2" x14ac:dyDescent="0.2">
      <c r="A177" s="157"/>
      <c r="B177" s="158"/>
      <c r="C177" s="254" t="s">
        <v>333</v>
      </c>
      <c r="D177" s="255"/>
      <c r="E177" s="255"/>
      <c r="F177" s="255"/>
      <c r="G177" s="255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60"/>
      <c r="Z177" s="150"/>
      <c r="AA177" s="150"/>
      <c r="AB177" s="150"/>
      <c r="AC177" s="150"/>
      <c r="AD177" s="150"/>
      <c r="AE177" s="150"/>
      <c r="AF177" s="150"/>
      <c r="AG177" s="150" t="s">
        <v>130</v>
      </c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2" x14ac:dyDescent="0.2">
      <c r="A178" s="157"/>
      <c r="B178" s="158"/>
      <c r="C178" s="188" t="s">
        <v>334</v>
      </c>
      <c r="D178" s="161"/>
      <c r="E178" s="162"/>
      <c r="F178" s="160"/>
      <c r="G178" s="160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50"/>
      <c r="AA178" s="150"/>
      <c r="AB178" s="150"/>
      <c r="AC178" s="150"/>
      <c r="AD178" s="150"/>
      <c r="AE178" s="150"/>
      <c r="AF178" s="150"/>
      <c r="AG178" s="150" t="s">
        <v>132</v>
      </c>
      <c r="AH178" s="150">
        <v>0</v>
      </c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3" x14ac:dyDescent="0.2">
      <c r="A179" s="157"/>
      <c r="B179" s="158"/>
      <c r="C179" s="188" t="s">
        <v>335</v>
      </c>
      <c r="D179" s="161"/>
      <c r="E179" s="162"/>
      <c r="F179" s="160"/>
      <c r="G179" s="160"/>
      <c r="H179" s="160"/>
      <c r="I179" s="160"/>
      <c r="J179" s="160"/>
      <c r="K179" s="160"/>
      <c r="L179" s="160"/>
      <c r="M179" s="160"/>
      <c r="N179" s="159"/>
      <c r="O179" s="159"/>
      <c r="P179" s="159"/>
      <c r="Q179" s="159"/>
      <c r="R179" s="160"/>
      <c r="S179" s="160"/>
      <c r="T179" s="160"/>
      <c r="U179" s="160"/>
      <c r="V179" s="160"/>
      <c r="W179" s="160"/>
      <c r="X179" s="160"/>
      <c r="Y179" s="160"/>
      <c r="Z179" s="150"/>
      <c r="AA179" s="150"/>
      <c r="AB179" s="150"/>
      <c r="AC179" s="150"/>
      <c r="AD179" s="150"/>
      <c r="AE179" s="150"/>
      <c r="AF179" s="150"/>
      <c r="AG179" s="150" t="s">
        <v>132</v>
      </c>
      <c r="AH179" s="150">
        <v>0</v>
      </c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3" x14ac:dyDescent="0.2">
      <c r="A180" s="157"/>
      <c r="B180" s="158"/>
      <c r="C180" s="188" t="s">
        <v>336</v>
      </c>
      <c r="D180" s="161"/>
      <c r="E180" s="162"/>
      <c r="F180" s="160"/>
      <c r="G180" s="160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60"/>
      <c r="Z180" s="150"/>
      <c r="AA180" s="150"/>
      <c r="AB180" s="150"/>
      <c r="AC180" s="150"/>
      <c r="AD180" s="150"/>
      <c r="AE180" s="150"/>
      <c r="AF180" s="150"/>
      <c r="AG180" s="150" t="s">
        <v>132</v>
      </c>
      <c r="AH180" s="150">
        <v>0</v>
      </c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3" x14ac:dyDescent="0.2">
      <c r="A181" s="157"/>
      <c r="B181" s="158"/>
      <c r="C181" s="188" t="s">
        <v>337</v>
      </c>
      <c r="D181" s="161"/>
      <c r="E181" s="162">
        <v>145.25</v>
      </c>
      <c r="F181" s="160"/>
      <c r="G181" s="160"/>
      <c r="H181" s="160"/>
      <c r="I181" s="160"/>
      <c r="J181" s="160"/>
      <c r="K181" s="160"/>
      <c r="L181" s="160"/>
      <c r="M181" s="160"/>
      <c r="N181" s="159"/>
      <c r="O181" s="159"/>
      <c r="P181" s="159"/>
      <c r="Q181" s="159"/>
      <c r="R181" s="160"/>
      <c r="S181" s="160"/>
      <c r="T181" s="160"/>
      <c r="U181" s="160"/>
      <c r="V181" s="160"/>
      <c r="W181" s="160"/>
      <c r="X181" s="160"/>
      <c r="Y181" s="160"/>
      <c r="Z181" s="150"/>
      <c r="AA181" s="150"/>
      <c r="AB181" s="150"/>
      <c r="AC181" s="150"/>
      <c r="AD181" s="150"/>
      <c r="AE181" s="150"/>
      <c r="AF181" s="150"/>
      <c r="AG181" s="150" t="s">
        <v>132</v>
      </c>
      <c r="AH181" s="150">
        <v>0</v>
      </c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3" x14ac:dyDescent="0.2">
      <c r="A182" s="157"/>
      <c r="B182" s="158"/>
      <c r="C182" s="188" t="s">
        <v>338</v>
      </c>
      <c r="D182" s="161"/>
      <c r="E182" s="162"/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60"/>
      <c r="Z182" s="150"/>
      <c r="AA182" s="150"/>
      <c r="AB182" s="150"/>
      <c r="AC182" s="150"/>
      <c r="AD182" s="150"/>
      <c r="AE182" s="150"/>
      <c r="AF182" s="150"/>
      <c r="AG182" s="150" t="s">
        <v>132</v>
      </c>
      <c r="AH182" s="150">
        <v>0</v>
      </c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3" x14ac:dyDescent="0.2">
      <c r="A183" s="157"/>
      <c r="B183" s="158"/>
      <c r="C183" s="188" t="s">
        <v>339</v>
      </c>
      <c r="D183" s="161"/>
      <c r="E183" s="162"/>
      <c r="F183" s="160"/>
      <c r="G183" s="160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50"/>
      <c r="AA183" s="150"/>
      <c r="AB183" s="150"/>
      <c r="AC183" s="150"/>
      <c r="AD183" s="150"/>
      <c r="AE183" s="150"/>
      <c r="AF183" s="150"/>
      <c r="AG183" s="150" t="s">
        <v>132</v>
      </c>
      <c r="AH183" s="150">
        <v>0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3" x14ac:dyDescent="0.2">
      <c r="A184" s="157"/>
      <c r="B184" s="158"/>
      <c r="C184" s="188" t="s">
        <v>340</v>
      </c>
      <c r="D184" s="161"/>
      <c r="E184" s="162">
        <v>217.32</v>
      </c>
      <c r="F184" s="160"/>
      <c r="G184" s="160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60"/>
      <c r="Z184" s="150"/>
      <c r="AA184" s="150"/>
      <c r="AB184" s="150"/>
      <c r="AC184" s="150"/>
      <c r="AD184" s="150"/>
      <c r="AE184" s="150"/>
      <c r="AF184" s="150"/>
      <c r="AG184" s="150" t="s">
        <v>132</v>
      </c>
      <c r="AH184" s="150">
        <v>0</v>
      </c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3" x14ac:dyDescent="0.2">
      <c r="A185" s="157"/>
      <c r="B185" s="158"/>
      <c r="C185" s="188" t="s">
        <v>341</v>
      </c>
      <c r="D185" s="161"/>
      <c r="E185" s="162"/>
      <c r="F185" s="160"/>
      <c r="G185" s="160"/>
      <c r="H185" s="160"/>
      <c r="I185" s="160"/>
      <c r="J185" s="160"/>
      <c r="K185" s="160"/>
      <c r="L185" s="160"/>
      <c r="M185" s="160"/>
      <c r="N185" s="159"/>
      <c r="O185" s="159"/>
      <c r="P185" s="159"/>
      <c r="Q185" s="159"/>
      <c r="R185" s="160"/>
      <c r="S185" s="160"/>
      <c r="T185" s="160"/>
      <c r="U185" s="160"/>
      <c r="V185" s="160"/>
      <c r="W185" s="160"/>
      <c r="X185" s="160"/>
      <c r="Y185" s="160"/>
      <c r="Z185" s="150"/>
      <c r="AA185" s="150"/>
      <c r="AB185" s="150"/>
      <c r="AC185" s="150"/>
      <c r="AD185" s="150"/>
      <c r="AE185" s="150"/>
      <c r="AF185" s="150"/>
      <c r="AG185" s="150" t="s">
        <v>132</v>
      </c>
      <c r="AH185" s="150">
        <v>0</v>
      </c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3" x14ac:dyDescent="0.2">
      <c r="A186" s="157"/>
      <c r="B186" s="158"/>
      <c r="C186" s="188" t="s">
        <v>342</v>
      </c>
      <c r="D186" s="161"/>
      <c r="E186" s="162">
        <v>18.600000000000001</v>
      </c>
      <c r="F186" s="160"/>
      <c r="G186" s="160"/>
      <c r="H186" s="160"/>
      <c r="I186" s="160"/>
      <c r="J186" s="160"/>
      <c r="K186" s="160"/>
      <c r="L186" s="160"/>
      <c r="M186" s="160"/>
      <c r="N186" s="159"/>
      <c r="O186" s="159"/>
      <c r="P186" s="159"/>
      <c r="Q186" s="159"/>
      <c r="R186" s="160"/>
      <c r="S186" s="160"/>
      <c r="T186" s="160"/>
      <c r="U186" s="160"/>
      <c r="V186" s="160"/>
      <c r="W186" s="160"/>
      <c r="X186" s="160"/>
      <c r="Y186" s="160"/>
      <c r="Z186" s="150"/>
      <c r="AA186" s="150"/>
      <c r="AB186" s="150"/>
      <c r="AC186" s="150"/>
      <c r="AD186" s="150"/>
      <c r="AE186" s="150"/>
      <c r="AF186" s="150"/>
      <c r="AG186" s="150" t="s">
        <v>132</v>
      </c>
      <c r="AH186" s="150">
        <v>0</v>
      </c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3" x14ac:dyDescent="0.2">
      <c r="A187" s="157"/>
      <c r="B187" s="158"/>
      <c r="C187" s="188" t="s">
        <v>343</v>
      </c>
      <c r="D187" s="161"/>
      <c r="E187" s="162">
        <v>30.6</v>
      </c>
      <c r="F187" s="160"/>
      <c r="G187" s="160"/>
      <c r="H187" s="160"/>
      <c r="I187" s="160"/>
      <c r="J187" s="160"/>
      <c r="K187" s="160"/>
      <c r="L187" s="160"/>
      <c r="M187" s="160"/>
      <c r="N187" s="159"/>
      <c r="O187" s="159"/>
      <c r="P187" s="159"/>
      <c r="Q187" s="159"/>
      <c r="R187" s="160"/>
      <c r="S187" s="160"/>
      <c r="T187" s="160"/>
      <c r="U187" s="160"/>
      <c r="V187" s="160"/>
      <c r="W187" s="160"/>
      <c r="X187" s="160"/>
      <c r="Y187" s="160"/>
      <c r="Z187" s="150"/>
      <c r="AA187" s="150"/>
      <c r="AB187" s="150"/>
      <c r="AC187" s="150"/>
      <c r="AD187" s="150"/>
      <c r="AE187" s="150"/>
      <c r="AF187" s="150"/>
      <c r="AG187" s="150" t="s">
        <v>132</v>
      </c>
      <c r="AH187" s="150">
        <v>0</v>
      </c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ht="22.5" outlineLevel="1" x14ac:dyDescent="0.2">
      <c r="A188" s="171">
        <v>44</v>
      </c>
      <c r="B188" s="172" t="s">
        <v>344</v>
      </c>
      <c r="C188" s="187" t="s">
        <v>345</v>
      </c>
      <c r="D188" s="173" t="s">
        <v>123</v>
      </c>
      <c r="E188" s="174">
        <v>411.77</v>
      </c>
      <c r="F188" s="175"/>
      <c r="G188" s="176">
        <f>ROUND(E188*F188,2)</f>
        <v>0</v>
      </c>
      <c r="H188" s="175"/>
      <c r="I188" s="176">
        <f>ROUND(E188*H188,2)</f>
        <v>0</v>
      </c>
      <c r="J188" s="175"/>
      <c r="K188" s="176">
        <f>ROUND(E188*J188,2)</f>
        <v>0</v>
      </c>
      <c r="L188" s="176">
        <v>21</v>
      </c>
      <c r="M188" s="176">
        <f>G188*(1+L188/100)</f>
        <v>0</v>
      </c>
      <c r="N188" s="174">
        <v>0</v>
      </c>
      <c r="O188" s="174">
        <f>ROUND(E188*N188,2)</f>
        <v>0</v>
      </c>
      <c r="P188" s="174">
        <v>0</v>
      </c>
      <c r="Q188" s="174">
        <f>ROUND(E188*P188,2)</f>
        <v>0</v>
      </c>
      <c r="R188" s="176" t="s">
        <v>332</v>
      </c>
      <c r="S188" s="176" t="s">
        <v>125</v>
      </c>
      <c r="T188" s="177" t="s">
        <v>125</v>
      </c>
      <c r="U188" s="160">
        <v>0.65</v>
      </c>
      <c r="V188" s="160">
        <f>ROUND(E188*U188,2)</f>
        <v>267.64999999999998</v>
      </c>
      <c r="W188" s="160"/>
      <c r="X188" s="160" t="s">
        <v>126</v>
      </c>
      <c r="Y188" s="160" t="s">
        <v>127</v>
      </c>
      <c r="Z188" s="150"/>
      <c r="AA188" s="150"/>
      <c r="AB188" s="150"/>
      <c r="AC188" s="150"/>
      <c r="AD188" s="150"/>
      <c r="AE188" s="150"/>
      <c r="AF188" s="150"/>
      <c r="AG188" s="150" t="s">
        <v>128</v>
      </c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2" x14ac:dyDescent="0.2">
      <c r="A189" s="157"/>
      <c r="B189" s="158"/>
      <c r="C189" s="254" t="s">
        <v>333</v>
      </c>
      <c r="D189" s="255"/>
      <c r="E189" s="255"/>
      <c r="F189" s="255"/>
      <c r="G189" s="255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60"/>
      <c r="Z189" s="150"/>
      <c r="AA189" s="150"/>
      <c r="AB189" s="150"/>
      <c r="AC189" s="150"/>
      <c r="AD189" s="150"/>
      <c r="AE189" s="150"/>
      <c r="AF189" s="150"/>
      <c r="AG189" s="150" t="s">
        <v>130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2" x14ac:dyDescent="0.2">
      <c r="A190" s="157"/>
      <c r="B190" s="158"/>
      <c r="C190" s="188" t="s">
        <v>346</v>
      </c>
      <c r="D190" s="161"/>
      <c r="E190" s="162">
        <v>411.77</v>
      </c>
      <c r="F190" s="160"/>
      <c r="G190" s="160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60"/>
      <c r="Z190" s="150"/>
      <c r="AA190" s="150"/>
      <c r="AB190" s="150"/>
      <c r="AC190" s="150"/>
      <c r="AD190" s="150"/>
      <c r="AE190" s="150"/>
      <c r="AF190" s="150"/>
      <c r="AG190" s="150" t="s">
        <v>132</v>
      </c>
      <c r="AH190" s="150">
        <v>5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">
      <c r="A191" s="171">
        <v>45</v>
      </c>
      <c r="B191" s="172" t="s">
        <v>347</v>
      </c>
      <c r="C191" s="187" t="s">
        <v>348</v>
      </c>
      <c r="D191" s="173" t="s">
        <v>142</v>
      </c>
      <c r="E191" s="174">
        <v>900</v>
      </c>
      <c r="F191" s="175"/>
      <c r="G191" s="176">
        <f>ROUND(E191*F191,2)</f>
        <v>0</v>
      </c>
      <c r="H191" s="175"/>
      <c r="I191" s="176">
        <f>ROUND(E191*H191,2)</f>
        <v>0</v>
      </c>
      <c r="J191" s="175"/>
      <c r="K191" s="176">
        <f>ROUND(E191*J191,2)</f>
        <v>0</v>
      </c>
      <c r="L191" s="176">
        <v>21</v>
      </c>
      <c r="M191" s="176">
        <f>G191*(1+L191/100)</f>
        <v>0</v>
      </c>
      <c r="N191" s="174">
        <v>0</v>
      </c>
      <c r="O191" s="174">
        <f>ROUND(E191*N191,2)</f>
        <v>0</v>
      </c>
      <c r="P191" s="174">
        <v>4.6000000000000001E-4</v>
      </c>
      <c r="Q191" s="174">
        <f>ROUND(E191*P191,2)</f>
        <v>0.41</v>
      </c>
      <c r="R191" s="176" t="s">
        <v>349</v>
      </c>
      <c r="S191" s="176" t="s">
        <v>125</v>
      </c>
      <c r="T191" s="177" t="s">
        <v>194</v>
      </c>
      <c r="U191" s="160">
        <v>0.9</v>
      </c>
      <c r="V191" s="160">
        <f>ROUND(E191*U191,2)</f>
        <v>810</v>
      </c>
      <c r="W191" s="160"/>
      <c r="X191" s="160" t="s">
        <v>126</v>
      </c>
      <c r="Y191" s="160" t="s">
        <v>127</v>
      </c>
      <c r="Z191" s="150"/>
      <c r="AA191" s="150"/>
      <c r="AB191" s="150"/>
      <c r="AC191" s="150"/>
      <c r="AD191" s="150"/>
      <c r="AE191" s="150"/>
      <c r="AF191" s="150"/>
      <c r="AG191" s="150" t="s">
        <v>128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2" x14ac:dyDescent="0.2">
      <c r="A192" s="157"/>
      <c r="B192" s="158"/>
      <c r="C192" s="188" t="s">
        <v>350</v>
      </c>
      <c r="D192" s="161"/>
      <c r="E192" s="162">
        <v>400</v>
      </c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60"/>
      <c r="Z192" s="150"/>
      <c r="AA192" s="150"/>
      <c r="AB192" s="150"/>
      <c r="AC192" s="150"/>
      <c r="AD192" s="150"/>
      <c r="AE192" s="150"/>
      <c r="AF192" s="150"/>
      <c r="AG192" s="150" t="s">
        <v>132</v>
      </c>
      <c r="AH192" s="150">
        <v>0</v>
      </c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3" x14ac:dyDescent="0.2">
      <c r="A193" s="157"/>
      <c r="B193" s="158"/>
      <c r="C193" s="188" t="s">
        <v>351</v>
      </c>
      <c r="D193" s="161"/>
      <c r="E193" s="162">
        <v>500</v>
      </c>
      <c r="F193" s="160"/>
      <c r="G193" s="160"/>
      <c r="H193" s="160"/>
      <c r="I193" s="160"/>
      <c r="J193" s="160"/>
      <c r="K193" s="160"/>
      <c r="L193" s="160"/>
      <c r="M193" s="160"/>
      <c r="N193" s="159"/>
      <c r="O193" s="159"/>
      <c r="P193" s="159"/>
      <c r="Q193" s="159"/>
      <c r="R193" s="160"/>
      <c r="S193" s="160"/>
      <c r="T193" s="160"/>
      <c r="U193" s="160"/>
      <c r="V193" s="160"/>
      <c r="W193" s="160"/>
      <c r="X193" s="160"/>
      <c r="Y193" s="160"/>
      <c r="Z193" s="150"/>
      <c r="AA193" s="150"/>
      <c r="AB193" s="150"/>
      <c r="AC193" s="150"/>
      <c r="AD193" s="150"/>
      <c r="AE193" s="150"/>
      <c r="AF193" s="150"/>
      <c r="AG193" s="150" t="s">
        <v>132</v>
      </c>
      <c r="AH193" s="150">
        <v>0</v>
      </c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ht="22.5" outlineLevel="1" x14ac:dyDescent="0.2">
      <c r="A194" s="171">
        <v>46</v>
      </c>
      <c r="B194" s="172" t="s">
        <v>352</v>
      </c>
      <c r="C194" s="187" t="s">
        <v>353</v>
      </c>
      <c r="D194" s="173" t="s">
        <v>207</v>
      </c>
      <c r="E194" s="174">
        <v>9.51</v>
      </c>
      <c r="F194" s="175"/>
      <c r="G194" s="176">
        <f>ROUND(E194*F194,2)</f>
        <v>0</v>
      </c>
      <c r="H194" s="175"/>
      <c r="I194" s="176">
        <f>ROUND(E194*H194,2)</f>
        <v>0</v>
      </c>
      <c r="J194" s="175"/>
      <c r="K194" s="176">
        <f>ROUND(E194*J194,2)</f>
        <v>0</v>
      </c>
      <c r="L194" s="176">
        <v>21</v>
      </c>
      <c r="M194" s="176">
        <f>G194*(1+L194/100)</f>
        <v>0</v>
      </c>
      <c r="N194" s="174">
        <v>0</v>
      </c>
      <c r="O194" s="174">
        <f>ROUND(E194*N194,2)</f>
        <v>0</v>
      </c>
      <c r="P194" s="174">
        <v>0</v>
      </c>
      <c r="Q194" s="174">
        <f>ROUND(E194*P194,2)</f>
        <v>0</v>
      </c>
      <c r="R194" s="176"/>
      <c r="S194" s="176" t="s">
        <v>202</v>
      </c>
      <c r="T194" s="177" t="s">
        <v>194</v>
      </c>
      <c r="U194" s="160">
        <v>0</v>
      </c>
      <c r="V194" s="160">
        <f>ROUND(E194*U194,2)</f>
        <v>0</v>
      </c>
      <c r="W194" s="160"/>
      <c r="X194" s="160" t="s">
        <v>126</v>
      </c>
      <c r="Y194" s="160" t="s">
        <v>127</v>
      </c>
      <c r="Z194" s="150"/>
      <c r="AA194" s="150"/>
      <c r="AB194" s="150"/>
      <c r="AC194" s="150"/>
      <c r="AD194" s="150"/>
      <c r="AE194" s="150"/>
      <c r="AF194" s="150"/>
      <c r="AG194" s="150" t="s">
        <v>261</v>
      </c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2" x14ac:dyDescent="0.2">
      <c r="A195" s="157"/>
      <c r="B195" s="158"/>
      <c r="C195" s="188" t="s">
        <v>354</v>
      </c>
      <c r="D195" s="161"/>
      <c r="E195" s="162"/>
      <c r="F195" s="160"/>
      <c r="G195" s="160"/>
      <c r="H195" s="160"/>
      <c r="I195" s="160"/>
      <c r="J195" s="160"/>
      <c r="K195" s="160"/>
      <c r="L195" s="160"/>
      <c r="M195" s="160"/>
      <c r="N195" s="159"/>
      <c r="O195" s="159"/>
      <c r="P195" s="159"/>
      <c r="Q195" s="159"/>
      <c r="R195" s="160"/>
      <c r="S195" s="160"/>
      <c r="T195" s="160"/>
      <c r="U195" s="160"/>
      <c r="V195" s="160"/>
      <c r="W195" s="160"/>
      <c r="X195" s="160"/>
      <c r="Y195" s="160"/>
      <c r="Z195" s="150"/>
      <c r="AA195" s="150"/>
      <c r="AB195" s="150"/>
      <c r="AC195" s="150"/>
      <c r="AD195" s="150"/>
      <c r="AE195" s="150"/>
      <c r="AF195" s="150"/>
      <c r="AG195" s="150" t="s">
        <v>132</v>
      </c>
      <c r="AH195" s="150">
        <v>0</v>
      </c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3" x14ac:dyDescent="0.2">
      <c r="A196" s="157"/>
      <c r="B196" s="158"/>
      <c r="C196" s="188" t="s">
        <v>355</v>
      </c>
      <c r="D196" s="161"/>
      <c r="E196" s="162"/>
      <c r="F196" s="160"/>
      <c r="G196" s="160"/>
      <c r="H196" s="160"/>
      <c r="I196" s="160"/>
      <c r="J196" s="160"/>
      <c r="K196" s="160"/>
      <c r="L196" s="160"/>
      <c r="M196" s="160"/>
      <c r="N196" s="159"/>
      <c r="O196" s="159"/>
      <c r="P196" s="159"/>
      <c r="Q196" s="159"/>
      <c r="R196" s="160"/>
      <c r="S196" s="160"/>
      <c r="T196" s="160"/>
      <c r="U196" s="160"/>
      <c r="V196" s="160"/>
      <c r="W196" s="160"/>
      <c r="X196" s="160"/>
      <c r="Y196" s="160"/>
      <c r="Z196" s="150"/>
      <c r="AA196" s="150"/>
      <c r="AB196" s="150"/>
      <c r="AC196" s="150"/>
      <c r="AD196" s="150"/>
      <c r="AE196" s="150"/>
      <c r="AF196" s="150"/>
      <c r="AG196" s="150" t="s">
        <v>132</v>
      </c>
      <c r="AH196" s="150">
        <v>0</v>
      </c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3" x14ac:dyDescent="0.2">
      <c r="A197" s="157"/>
      <c r="B197" s="158"/>
      <c r="C197" s="188" t="s">
        <v>356</v>
      </c>
      <c r="D197" s="161"/>
      <c r="E197" s="162"/>
      <c r="F197" s="160"/>
      <c r="G197" s="160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60"/>
      <c r="Z197" s="150"/>
      <c r="AA197" s="150"/>
      <c r="AB197" s="150"/>
      <c r="AC197" s="150"/>
      <c r="AD197" s="150"/>
      <c r="AE197" s="150"/>
      <c r="AF197" s="150"/>
      <c r="AG197" s="150" t="s">
        <v>132</v>
      </c>
      <c r="AH197" s="150">
        <v>0</v>
      </c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3" x14ac:dyDescent="0.2">
      <c r="A198" s="157"/>
      <c r="B198" s="158"/>
      <c r="C198" s="188" t="s">
        <v>357</v>
      </c>
      <c r="D198" s="161"/>
      <c r="E198" s="162"/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60"/>
      <c r="Z198" s="150"/>
      <c r="AA198" s="150"/>
      <c r="AB198" s="150"/>
      <c r="AC198" s="150"/>
      <c r="AD198" s="150"/>
      <c r="AE198" s="150"/>
      <c r="AF198" s="150"/>
      <c r="AG198" s="150" t="s">
        <v>132</v>
      </c>
      <c r="AH198" s="150">
        <v>0</v>
      </c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3" x14ac:dyDescent="0.2">
      <c r="A199" s="157"/>
      <c r="B199" s="158"/>
      <c r="C199" s="188" t="s">
        <v>358</v>
      </c>
      <c r="D199" s="161"/>
      <c r="E199" s="162">
        <v>2.94</v>
      </c>
      <c r="F199" s="160"/>
      <c r="G199" s="160"/>
      <c r="H199" s="160"/>
      <c r="I199" s="160"/>
      <c r="J199" s="160"/>
      <c r="K199" s="160"/>
      <c r="L199" s="160"/>
      <c r="M199" s="160"/>
      <c r="N199" s="159"/>
      <c r="O199" s="159"/>
      <c r="P199" s="159"/>
      <c r="Q199" s="159"/>
      <c r="R199" s="160"/>
      <c r="S199" s="160"/>
      <c r="T199" s="160"/>
      <c r="U199" s="160"/>
      <c r="V199" s="160"/>
      <c r="W199" s="160"/>
      <c r="X199" s="160"/>
      <c r="Y199" s="160"/>
      <c r="Z199" s="150"/>
      <c r="AA199" s="150"/>
      <c r="AB199" s="150"/>
      <c r="AC199" s="150"/>
      <c r="AD199" s="150"/>
      <c r="AE199" s="150"/>
      <c r="AF199" s="150"/>
      <c r="AG199" s="150" t="s">
        <v>132</v>
      </c>
      <c r="AH199" s="150">
        <v>0</v>
      </c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3" x14ac:dyDescent="0.2">
      <c r="A200" s="157"/>
      <c r="B200" s="158"/>
      <c r="C200" s="188" t="s">
        <v>354</v>
      </c>
      <c r="D200" s="161"/>
      <c r="E200" s="162"/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60"/>
      <c r="Z200" s="150"/>
      <c r="AA200" s="150"/>
      <c r="AB200" s="150"/>
      <c r="AC200" s="150"/>
      <c r="AD200" s="150"/>
      <c r="AE200" s="150"/>
      <c r="AF200" s="150"/>
      <c r="AG200" s="150" t="s">
        <v>132</v>
      </c>
      <c r="AH200" s="150">
        <v>0</v>
      </c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3" x14ac:dyDescent="0.2">
      <c r="A201" s="157"/>
      <c r="B201" s="158"/>
      <c r="C201" s="188" t="s">
        <v>359</v>
      </c>
      <c r="D201" s="161"/>
      <c r="E201" s="162"/>
      <c r="F201" s="160"/>
      <c r="G201" s="160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60"/>
      <c r="Z201" s="150"/>
      <c r="AA201" s="150"/>
      <c r="AB201" s="150"/>
      <c r="AC201" s="150"/>
      <c r="AD201" s="150"/>
      <c r="AE201" s="150"/>
      <c r="AF201" s="150"/>
      <c r="AG201" s="150" t="s">
        <v>132</v>
      </c>
      <c r="AH201" s="150">
        <v>0</v>
      </c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3" x14ac:dyDescent="0.2">
      <c r="A202" s="157"/>
      <c r="B202" s="158"/>
      <c r="C202" s="188" t="s">
        <v>356</v>
      </c>
      <c r="D202" s="161"/>
      <c r="E202" s="162"/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50"/>
      <c r="AA202" s="150"/>
      <c r="AB202" s="150"/>
      <c r="AC202" s="150"/>
      <c r="AD202" s="150"/>
      <c r="AE202" s="150"/>
      <c r="AF202" s="150"/>
      <c r="AG202" s="150" t="s">
        <v>132</v>
      </c>
      <c r="AH202" s="150">
        <v>0</v>
      </c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3" x14ac:dyDescent="0.2">
      <c r="A203" s="157"/>
      <c r="B203" s="158"/>
      <c r="C203" s="188" t="s">
        <v>360</v>
      </c>
      <c r="D203" s="161"/>
      <c r="E203" s="162"/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60"/>
      <c r="Z203" s="150"/>
      <c r="AA203" s="150"/>
      <c r="AB203" s="150"/>
      <c r="AC203" s="150"/>
      <c r="AD203" s="150"/>
      <c r="AE203" s="150"/>
      <c r="AF203" s="150"/>
      <c r="AG203" s="150" t="s">
        <v>132</v>
      </c>
      <c r="AH203" s="150">
        <v>0</v>
      </c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3" x14ac:dyDescent="0.2">
      <c r="A204" s="157"/>
      <c r="B204" s="158"/>
      <c r="C204" s="188" t="s">
        <v>361</v>
      </c>
      <c r="D204" s="161"/>
      <c r="E204" s="162">
        <v>6.57</v>
      </c>
      <c r="F204" s="160"/>
      <c r="G204" s="160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50"/>
      <c r="AA204" s="150"/>
      <c r="AB204" s="150"/>
      <c r="AC204" s="150"/>
      <c r="AD204" s="150"/>
      <c r="AE204" s="150"/>
      <c r="AF204" s="150"/>
      <c r="AG204" s="150" t="s">
        <v>132</v>
      </c>
      <c r="AH204" s="150">
        <v>0</v>
      </c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ht="22.5" outlineLevel="1" x14ac:dyDescent="0.2">
      <c r="A205" s="171">
        <v>47</v>
      </c>
      <c r="B205" s="172" t="s">
        <v>362</v>
      </c>
      <c r="C205" s="187" t="s">
        <v>363</v>
      </c>
      <c r="D205" s="173" t="s">
        <v>207</v>
      </c>
      <c r="E205" s="174">
        <v>10.79</v>
      </c>
      <c r="F205" s="175"/>
      <c r="G205" s="176">
        <f>ROUND(E205*F205,2)</f>
        <v>0</v>
      </c>
      <c r="H205" s="175"/>
      <c r="I205" s="176">
        <f>ROUND(E205*H205,2)</f>
        <v>0</v>
      </c>
      <c r="J205" s="175"/>
      <c r="K205" s="176">
        <f>ROUND(E205*J205,2)</f>
        <v>0</v>
      </c>
      <c r="L205" s="176">
        <v>21</v>
      </c>
      <c r="M205" s="176">
        <f>G205*(1+L205/100)</f>
        <v>0</v>
      </c>
      <c r="N205" s="174">
        <v>0</v>
      </c>
      <c r="O205" s="174">
        <f>ROUND(E205*N205,2)</f>
        <v>0</v>
      </c>
      <c r="P205" s="174">
        <v>0</v>
      </c>
      <c r="Q205" s="174">
        <f>ROUND(E205*P205,2)</f>
        <v>0</v>
      </c>
      <c r="R205" s="176"/>
      <c r="S205" s="176" t="s">
        <v>202</v>
      </c>
      <c r="T205" s="177" t="s">
        <v>194</v>
      </c>
      <c r="U205" s="160">
        <v>0</v>
      </c>
      <c r="V205" s="160">
        <f>ROUND(E205*U205,2)</f>
        <v>0</v>
      </c>
      <c r="W205" s="160"/>
      <c r="X205" s="160" t="s">
        <v>126</v>
      </c>
      <c r="Y205" s="160" t="s">
        <v>127</v>
      </c>
      <c r="Z205" s="150"/>
      <c r="AA205" s="150"/>
      <c r="AB205" s="150"/>
      <c r="AC205" s="150"/>
      <c r="AD205" s="150"/>
      <c r="AE205" s="150"/>
      <c r="AF205" s="150"/>
      <c r="AG205" s="150" t="s">
        <v>128</v>
      </c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outlineLevel="2" x14ac:dyDescent="0.2">
      <c r="A206" s="157"/>
      <c r="B206" s="158"/>
      <c r="C206" s="188" t="s">
        <v>364</v>
      </c>
      <c r="D206" s="161"/>
      <c r="E206" s="162"/>
      <c r="F206" s="160"/>
      <c r="G206" s="160"/>
      <c r="H206" s="160"/>
      <c r="I206" s="160"/>
      <c r="J206" s="160"/>
      <c r="K206" s="160"/>
      <c r="L206" s="160"/>
      <c r="M206" s="160"/>
      <c r="N206" s="159"/>
      <c r="O206" s="159"/>
      <c r="P206" s="159"/>
      <c r="Q206" s="159"/>
      <c r="R206" s="160"/>
      <c r="S206" s="160"/>
      <c r="T206" s="160"/>
      <c r="U206" s="160"/>
      <c r="V206" s="160"/>
      <c r="W206" s="160"/>
      <c r="X206" s="160"/>
      <c r="Y206" s="160"/>
      <c r="Z206" s="150"/>
      <c r="AA206" s="150"/>
      <c r="AB206" s="150"/>
      <c r="AC206" s="150"/>
      <c r="AD206" s="150"/>
      <c r="AE206" s="150"/>
      <c r="AF206" s="150"/>
      <c r="AG206" s="150" t="s">
        <v>132</v>
      </c>
      <c r="AH206" s="150">
        <v>0</v>
      </c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3" x14ac:dyDescent="0.2">
      <c r="A207" s="157"/>
      <c r="B207" s="158"/>
      <c r="C207" s="188" t="s">
        <v>365</v>
      </c>
      <c r="D207" s="161"/>
      <c r="E207" s="162"/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50"/>
      <c r="AA207" s="150"/>
      <c r="AB207" s="150"/>
      <c r="AC207" s="150"/>
      <c r="AD207" s="150"/>
      <c r="AE207" s="150"/>
      <c r="AF207" s="150"/>
      <c r="AG207" s="150" t="s">
        <v>132</v>
      </c>
      <c r="AH207" s="150">
        <v>0</v>
      </c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3" x14ac:dyDescent="0.2">
      <c r="A208" s="157"/>
      <c r="B208" s="158"/>
      <c r="C208" s="188" t="s">
        <v>366</v>
      </c>
      <c r="D208" s="161"/>
      <c r="E208" s="162">
        <v>3.34</v>
      </c>
      <c r="F208" s="160"/>
      <c r="G208" s="160"/>
      <c r="H208" s="160"/>
      <c r="I208" s="160"/>
      <c r="J208" s="160"/>
      <c r="K208" s="160"/>
      <c r="L208" s="160"/>
      <c r="M208" s="160"/>
      <c r="N208" s="159"/>
      <c r="O208" s="159"/>
      <c r="P208" s="159"/>
      <c r="Q208" s="159"/>
      <c r="R208" s="160"/>
      <c r="S208" s="160"/>
      <c r="T208" s="160"/>
      <c r="U208" s="160"/>
      <c r="V208" s="160"/>
      <c r="W208" s="160"/>
      <c r="X208" s="160"/>
      <c r="Y208" s="160"/>
      <c r="Z208" s="150"/>
      <c r="AA208" s="150"/>
      <c r="AB208" s="150"/>
      <c r="AC208" s="150"/>
      <c r="AD208" s="150"/>
      <c r="AE208" s="150"/>
      <c r="AF208" s="150"/>
      <c r="AG208" s="150" t="s">
        <v>132</v>
      </c>
      <c r="AH208" s="150">
        <v>0</v>
      </c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3" x14ac:dyDescent="0.2">
      <c r="A209" s="157"/>
      <c r="B209" s="158"/>
      <c r="C209" s="188" t="s">
        <v>364</v>
      </c>
      <c r="D209" s="161"/>
      <c r="E209" s="162"/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50"/>
      <c r="AA209" s="150"/>
      <c r="AB209" s="150"/>
      <c r="AC209" s="150"/>
      <c r="AD209" s="150"/>
      <c r="AE209" s="150"/>
      <c r="AF209" s="150"/>
      <c r="AG209" s="150" t="s">
        <v>132</v>
      </c>
      <c r="AH209" s="150">
        <v>0</v>
      </c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3" x14ac:dyDescent="0.2">
      <c r="A210" s="157"/>
      <c r="B210" s="158"/>
      <c r="C210" s="188" t="s">
        <v>367</v>
      </c>
      <c r="D210" s="161"/>
      <c r="E210" s="162"/>
      <c r="F210" s="160"/>
      <c r="G210" s="160"/>
      <c r="H210" s="160"/>
      <c r="I210" s="160"/>
      <c r="J210" s="160"/>
      <c r="K210" s="160"/>
      <c r="L210" s="160"/>
      <c r="M210" s="160"/>
      <c r="N210" s="159"/>
      <c r="O210" s="159"/>
      <c r="P210" s="159"/>
      <c r="Q210" s="159"/>
      <c r="R210" s="160"/>
      <c r="S210" s="160"/>
      <c r="T210" s="160"/>
      <c r="U210" s="160"/>
      <c r="V210" s="160"/>
      <c r="W210" s="160"/>
      <c r="X210" s="160"/>
      <c r="Y210" s="160"/>
      <c r="Z210" s="150"/>
      <c r="AA210" s="150"/>
      <c r="AB210" s="150"/>
      <c r="AC210" s="150"/>
      <c r="AD210" s="150"/>
      <c r="AE210" s="150"/>
      <c r="AF210" s="150"/>
      <c r="AG210" s="150" t="s">
        <v>132</v>
      </c>
      <c r="AH210" s="150">
        <v>0</v>
      </c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3" x14ac:dyDescent="0.2">
      <c r="A211" s="157"/>
      <c r="B211" s="158"/>
      <c r="C211" s="188" t="s">
        <v>368</v>
      </c>
      <c r="D211" s="161"/>
      <c r="E211" s="162">
        <v>7.45</v>
      </c>
      <c r="F211" s="160"/>
      <c r="G211" s="160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60"/>
      <c r="Z211" s="150"/>
      <c r="AA211" s="150"/>
      <c r="AB211" s="150"/>
      <c r="AC211" s="150"/>
      <c r="AD211" s="150"/>
      <c r="AE211" s="150"/>
      <c r="AF211" s="150"/>
      <c r="AG211" s="150" t="s">
        <v>132</v>
      </c>
      <c r="AH211" s="150">
        <v>0</v>
      </c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1" x14ac:dyDescent="0.2">
      <c r="A212" s="171">
        <v>48</v>
      </c>
      <c r="B212" s="172" t="s">
        <v>369</v>
      </c>
      <c r="C212" s="187" t="s">
        <v>370</v>
      </c>
      <c r="D212" s="173" t="s">
        <v>147</v>
      </c>
      <c r="E212" s="174">
        <v>257.94</v>
      </c>
      <c r="F212" s="175"/>
      <c r="G212" s="176">
        <f>ROUND(E212*F212,2)</f>
        <v>0</v>
      </c>
      <c r="H212" s="175"/>
      <c r="I212" s="176">
        <f>ROUND(E212*H212,2)</f>
        <v>0</v>
      </c>
      <c r="J212" s="175"/>
      <c r="K212" s="176">
        <f>ROUND(E212*J212,2)</f>
        <v>0</v>
      </c>
      <c r="L212" s="176">
        <v>21</v>
      </c>
      <c r="M212" s="176">
        <f>G212*(1+L212/100)</f>
        <v>0</v>
      </c>
      <c r="N212" s="174">
        <v>0</v>
      </c>
      <c r="O212" s="174">
        <f>ROUND(E212*N212,2)</f>
        <v>0</v>
      </c>
      <c r="P212" s="174">
        <v>0</v>
      </c>
      <c r="Q212" s="174">
        <f>ROUND(E212*P212,2)</f>
        <v>0</v>
      </c>
      <c r="R212" s="176"/>
      <c r="S212" s="176" t="s">
        <v>202</v>
      </c>
      <c r="T212" s="177" t="s">
        <v>194</v>
      </c>
      <c r="U212" s="160">
        <v>0</v>
      </c>
      <c r="V212" s="160">
        <f>ROUND(E212*U212,2)</f>
        <v>0</v>
      </c>
      <c r="W212" s="160"/>
      <c r="X212" s="160" t="s">
        <v>126</v>
      </c>
      <c r="Y212" s="160" t="s">
        <v>127</v>
      </c>
      <c r="Z212" s="150"/>
      <c r="AA212" s="150"/>
      <c r="AB212" s="150"/>
      <c r="AC212" s="150"/>
      <c r="AD212" s="150"/>
      <c r="AE212" s="150"/>
      <c r="AF212" s="150"/>
      <c r="AG212" s="150" t="s">
        <v>128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2" x14ac:dyDescent="0.2">
      <c r="A213" s="157"/>
      <c r="B213" s="158"/>
      <c r="C213" s="188" t="s">
        <v>364</v>
      </c>
      <c r="D213" s="161"/>
      <c r="E213" s="162"/>
      <c r="F213" s="160"/>
      <c r="G213" s="160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60"/>
      <c r="Z213" s="150"/>
      <c r="AA213" s="150"/>
      <c r="AB213" s="150"/>
      <c r="AC213" s="150"/>
      <c r="AD213" s="150"/>
      <c r="AE213" s="150"/>
      <c r="AF213" s="150"/>
      <c r="AG213" s="150" t="s">
        <v>132</v>
      </c>
      <c r="AH213" s="150">
        <v>0</v>
      </c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3" x14ac:dyDescent="0.2">
      <c r="A214" s="157"/>
      <c r="B214" s="158"/>
      <c r="C214" s="188" t="s">
        <v>371</v>
      </c>
      <c r="D214" s="161"/>
      <c r="E214" s="162"/>
      <c r="F214" s="160"/>
      <c r="G214" s="160"/>
      <c r="H214" s="160"/>
      <c r="I214" s="160"/>
      <c r="J214" s="160"/>
      <c r="K214" s="160"/>
      <c r="L214" s="160"/>
      <c r="M214" s="160"/>
      <c r="N214" s="159"/>
      <c r="O214" s="159"/>
      <c r="P214" s="159"/>
      <c r="Q214" s="159"/>
      <c r="R214" s="160"/>
      <c r="S214" s="160"/>
      <c r="T214" s="160"/>
      <c r="U214" s="160"/>
      <c r="V214" s="160"/>
      <c r="W214" s="160"/>
      <c r="X214" s="160"/>
      <c r="Y214" s="160"/>
      <c r="Z214" s="150"/>
      <c r="AA214" s="150"/>
      <c r="AB214" s="150"/>
      <c r="AC214" s="150"/>
      <c r="AD214" s="150"/>
      <c r="AE214" s="150"/>
      <c r="AF214" s="150"/>
      <c r="AG214" s="150" t="s">
        <v>132</v>
      </c>
      <c r="AH214" s="150">
        <v>0</v>
      </c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3" x14ac:dyDescent="0.2">
      <c r="A215" s="157"/>
      <c r="B215" s="158"/>
      <c r="C215" s="188" t="s">
        <v>356</v>
      </c>
      <c r="D215" s="161"/>
      <c r="E215" s="162"/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50"/>
      <c r="AA215" s="150"/>
      <c r="AB215" s="150"/>
      <c r="AC215" s="150"/>
      <c r="AD215" s="150"/>
      <c r="AE215" s="150"/>
      <c r="AF215" s="150"/>
      <c r="AG215" s="150" t="s">
        <v>132</v>
      </c>
      <c r="AH215" s="150">
        <v>0</v>
      </c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3" x14ac:dyDescent="0.2">
      <c r="A216" s="157"/>
      <c r="B216" s="158"/>
      <c r="C216" s="188" t="s">
        <v>372</v>
      </c>
      <c r="D216" s="161"/>
      <c r="E216" s="162"/>
      <c r="F216" s="160"/>
      <c r="G216" s="160"/>
      <c r="H216" s="160"/>
      <c r="I216" s="160"/>
      <c r="J216" s="160"/>
      <c r="K216" s="160"/>
      <c r="L216" s="160"/>
      <c r="M216" s="160"/>
      <c r="N216" s="159"/>
      <c r="O216" s="159"/>
      <c r="P216" s="159"/>
      <c r="Q216" s="159"/>
      <c r="R216" s="160"/>
      <c r="S216" s="160"/>
      <c r="T216" s="160"/>
      <c r="U216" s="160"/>
      <c r="V216" s="160"/>
      <c r="W216" s="160"/>
      <c r="X216" s="160"/>
      <c r="Y216" s="160"/>
      <c r="Z216" s="150"/>
      <c r="AA216" s="150"/>
      <c r="AB216" s="150"/>
      <c r="AC216" s="150"/>
      <c r="AD216" s="150"/>
      <c r="AE216" s="150"/>
      <c r="AF216" s="150"/>
      <c r="AG216" s="150" t="s">
        <v>132</v>
      </c>
      <c r="AH216" s="150">
        <v>0</v>
      </c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3" x14ac:dyDescent="0.2">
      <c r="A217" s="157"/>
      <c r="B217" s="158"/>
      <c r="C217" s="188" t="s">
        <v>354</v>
      </c>
      <c r="D217" s="161"/>
      <c r="E217" s="162"/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50"/>
      <c r="AA217" s="150"/>
      <c r="AB217" s="150"/>
      <c r="AC217" s="150"/>
      <c r="AD217" s="150"/>
      <c r="AE217" s="150"/>
      <c r="AF217" s="150"/>
      <c r="AG217" s="150" t="s">
        <v>132</v>
      </c>
      <c r="AH217" s="150">
        <v>0</v>
      </c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outlineLevel="3" x14ac:dyDescent="0.2">
      <c r="A218" s="157"/>
      <c r="B218" s="158"/>
      <c r="C218" s="188" t="s">
        <v>373</v>
      </c>
      <c r="D218" s="161"/>
      <c r="E218" s="162"/>
      <c r="F218" s="160"/>
      <c r="G218" s="160"/>
      <c r="H218" s="160"/>
      <c r="I218" s="160"/>
      <c r="J218" s="160"/>
      <c r="K218" s="160"/>
      <c r="L218" s="160"/>
      <c r="M218" s="160"/>
      <c r="N218" s="159"/>
      <c r="O218" s="159"/>
      <c r="P218" s="159"/>
      <c r="Q218" s="159"/>
      <c r="R218" s="160"/>
      <c r="S218" s="160"/>
      <c r="T218" s="160"/>
      <c r="U218" s="160"/>
      <c r="V218" s="160"/>
      <c r="W218" s="160"/>
      <c r="X218" s="160"/>
      <c r="Y218" s="160"/>
      <c r="Z218" s="150"/>
      <c r="AA218" s="150"/>
      <c r="AB218" s="150"/>
      <c r="AC218" s="150"/>
      <c r="AD218" s="150"/>
      <c r="AE218" s="150"/>
      <c r="AF218" s="150"/>
      <c r="AG218" s="150" t="s">
        <v>132</v>
      </c>
      <c r="AH218" s="150">
        <v>0</v>
      </c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3" x14ac:dyDescent="0.2">
      <c r="A219" s="157"/>
      <c r="B219" s="158"/>
      <c r="C219" s="188" t="s">
        <v>374</v>
      </c>
      <c r="D219" s="161"/>
      <c r="E219" s="162"/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50"/>
      <c r="AA219" s="150"/>
      <c r="AB219" s="150"/>
      <c r="AC219" s="150"/>
      <c r="AD219" s="150"/>
      <c r="AE219" s="150"/>
      <c r="AF219" s="150"/>
      <c r="AG219" s="150" t="s">
        <v>132</v>
      </c>
      <c r="AH219" s="150">
        <v>0</v>
      </c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outlineLevel="3" x14ac:dyDescent="0.2">
      <c r="A220" s="157"/>
      <c r="B220" s="158"/>
      <c r="C220" s="188" t="s">
        <v>375</v>
      </c>
      <c r="D220" s="161"/>
      <c r="E220" s="162">
        <v>78.900000000000006</v>
      </c>
      <c r="F220" s="160"/>
      <c r="G220" s="160"/>
      <c r="H220" s="160"/>
      <c r="I220" s="160"/>
      <c r="J220" s="160"/>
      <c r="K220" s="160"/>
      <c r="L220" s="160"/>
      <c r="M220" s="160"/>
      <c r="N220" s="159"/>
      <c r="O220" s="159"/>
      <c r="P220" s="159"/>
      <c r="Q220" s="159"/>
      <c r="R220" s="160"/>
      <c r="S220" s="160"/>
      <c r="T220" s="160"/>
      <c r="U220" s="160"/>
      <c r="V220" s="160"/>
      <c r="W220" s="160"/>
      <c r="X220" s="160"/>
      <c r="Y220" s="160"/>
      <c r="Z220" s="150"/>
      <c r="AA220" s="150"/>
      <c r="AB220" s="150"/>
      <c r="AC220" s="150"/>
      <c r="AD220" s="150"/>
      <c r="AE220" s="150"/>
      <c r="AF220" s="150"/>
      <c r="AG220" s="150" t="s">
        <v>132</v>
      </c>
      <c r="AH220" s="150">
        <v>0</v>
      </c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3" x14ac:dyDescent="0.2">
      <c r="A221" s="157"/>
      <c r="B221" s="158"/>
      <c r="C221" s="188" t="s">
        <v>364</v>
      </c>
      <c r="D221" s="161"/>
      <c r="E221" s="162"/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60"/>
      <c r="Z221" s="150"/>
      <c r="AA221" s="150"/>
      <c r="AB221" s="150"/>
      <c r="AC221" s="150"/>
      <c r="AD221" s="150"/>
      <c r="AE221" s="150"/>
      <c r="AF221" s="150"/>
      <c r="AG221" s="150" t="s">
        <v>132</v>
      </c>
      <c r="AH221" s="150">
        <v>0</v>
      </c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3" x14ac:dyDescent="0.2">
      <c r="A222" s="157"/>
      <c r="B222" s="158"/>
      <c r="C222" s="188" t="s">
        <v>376</v>
      </c>
      <c r="D222" s="161"/>
      <c r="E222" s="162"/>
      <c r="F222" s="160"/>
      <c r="G222" s="160"/>
      <c r="H222" s="160"/>
      <c r="I222" s="160"/>
      <c r="J222" s="160"/>
      <c r="K222" s="160"/>
      <c r="L222" s="160"/>
      <c r="M222" s="160"/>
      <c r="N222" s="159"/>
      <c r="O222" s="159"/>
      <c r="P222" s="159"/>
      <c r="Q222" s="159"/>
      <c r="R222" s="160"/>
      <c r="S222" s="160"/>
      <c r="T222" s="160"/>
      <c r="U222" s="160"/>
      <c r="V222" s="160"/>
      <c r="W222" s="160"/>
      <c r="X222" s="160"/>
      <c r="Y222" s="160"/>
      <c r="Z222" s="150"/>
      <c r="AA222" s="150"/>
      <c r="AB222" s="150"/>
      <c r="AC222" s="150"/>
      <c r="AD222" s="150"/>
      <c r="AE222" s="150"/>
      <c r="AF222" s="150"/>
      <c r="AG222" s="150" t="s">
        <v>132</v>
      </c>
      <c r="AH222" s="150">
        <v>0</v>
      </c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3" x14ac:dyDescent="0.2">
      <c r="A223" s="157"/>
      <c r="B223" s="158"/>
      <c r="C223" s="188" t="s">
        <v>356</v>
      </c>
      <c r="D223" s="161"/>
      <c r="E223" s="162"/>
      <c r="F223" s="160"/>
      <c r="G223" s="160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60"/>
      <c r="Z223" s="150"/>
      <c r="AA223" s="150"/>
      <c r="AB223" s="150"/>
      <c r="AC223" s="150"/>
      <c r="AD223" s="150"/>
      <c r="AE223" s="150"/>
      <c r="AF223" s="150"/>
      <c r="AG223" s="150" t="s">
        <v>132</v>
      </c>
      <c r="AH223" s="150">
        <v>0</v>
      </c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3" x14ac:dyDescent="0.2">
      <c r="A224" s="157"/>
      <c r="B224" s="158"/>
      <c r="C224" s="188" t="s">
        <v>377</v>
      </c>
      <c r="D224" s="161"/>
      <c r="E224" s="162"/>
      <c r="F224" s="160"/>
      <c r="G224" s="160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60"/>
      <c r="Z224" s="150"/>
      <c r="AA224" s="150"/>
      <c r="AB224" s="150"/>
      <c r="AC224" s="150"/>
      <c r="AD224" s="150"/>
      <c r="AE224" s="150"/>
      <c r="AF224" s="150"/>
      <c r="AG224" s="150" t="s">
        <v>132</v>
      </c>
      <c r="AH224" s="150">
        <v>0</v>
      </c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3" x14ac:dyDescent="0.2">
      <c r="A225" s="157"/>
      <c r="B225" s="158"/>
      <c r="C225" s="188" t="s">
        <v>354</v>
      </c>
      <c r="D225" s="161"/>
      <c r="E225" s="162"/>
      <c r="F225" s="160"/>
      <c r="G225" s="160"/>
      <c r="H225" s="160"/>
      <c r="I225" s="160"/>
      <c r="J225" s="160"/>
      <c r="K225" s="160"/>
      <c r="L225" s="160"/>
      <c r="M225" s="160"/>
      <c r="N225" s="159"/>
      <c r="O225" s="159"/>
      <c r="P225" s="159"/>
      <c r="Q225" s="159"/>
      <c r="R225" s="160"/>
      <c r="S225" s="160"/>
      <c r="T225" s="160"/>
      <c r="U225" s="160"/>
      <c r="V225" s="160"/>
      <c r="W225" s="160"/>
      <c r="X225" s="160"/>
      <c r="Y225" s="160"/>
      <c r="Z225" s="150"/>
      <c r="AA225" s="150"/>
      <c r="AB225" s="150"/>
      <c r="AC225" s="150"/>
      <c r="AD225" s="150"/>
      <c r="AE225" s="150"/>
      <c r="AF225" s="150"/>
      <c r="AG225" s="150" t="s">
        <v>132</v>
      </c>
      <c r="AH225" s="150">
        <v>0</v>
      </c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3" x14ac:dyDescent="0.2">
      <c r="A226" s="157"/>
      <c r="B226" s="158"/>
      <c r="C226" s="188" t="s">
        <v>378</v>
      </c>
      <c r="D226" s="161"/>
      <c r="E226" s="162"/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50"/>
      <c r="AA226" s="150"/>
      <c r="AB226" s="150"/>
      <c r="AC226" s="150"/>
      <c r="AD226" s="150"/>
      <c r="AE226" s="150"/>
      <c r="AF226" s="150"/>
      <c r="AG226" s="150" t="s">
        <v>132</v>
      </c>
      <c r="AH226" s="150">
        <v>0</v>
      </c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3" x14ac:dyDescent="0.2">
      <c r="A227" s="157"/>
      <c r="B227" s="158"/>
      <c r="C227" s="188" t="s">
        <v>374</v>
      </c>
      <c r="D227" s="161"/>
      <c r="E227" s="162"/>
      <c r="F227" s="160"/>
      <c r="G227" s="160"/>
      <c r="H227" s="160"/>
      <c r="I227" s="160"/>
      <c r="J227" s="160"/>
      <c r="K227" s="160"/>
      <c r="L227" s="160"/>
      <c r="M227" s="160"/>
      <c r="N227" s="159"/>
      <c r="O227" s="159"/>
      <c r="P227" s="159"/>
      <c r="Q227" s="159"/>
      <c r="R227" s="160"/>
      <c r="S227" s="160"/>
      <c r="T227" s="160"/>
      <c r="U227" s="160"/>
      <c r="V227" s="160"/>
      <c r="W227" s="160"/>
      <c r="X227" s="160"/>
      <c r="Y227" s="160"/>
      <c r="Z227" s="150"/>
      <c r="AA227" s="150"/>
      <c r="AB227" s="150"/>
      <c r="AC227" s="150"/>
      <c r="AD227" s="150"/>
      <c r="AE227" s="150"/>
      <c r="AF227" s="150"/>
      <c r="AG227" s="150" t="s">
        <v>132</v>
      </c>
      <c r="AH227" s="150">
        <v>0</v>
      </c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3" x14ac:dyDescent="0.2">
      <c r="A228" s="157"/>
      <c r="B228" s="158"/>
      <c r="C228" s="188" t="s">
        <v>379</v>
      </c>
      <c r="D228" s="161"/>
      <c r="E228" s="162">
        <v>179.04</v>
      </c>
      <c r="F228" s="160"/>
      <c r="G228" s="160"/>
      <c r="H228" s="160"/>
      <c r="I228" s="160"/>
      <c r="J228" s="160"/>
      <c r="K228" s="160"/>
      <c r="L228" s="160"/>
      <c r="M228" s="160"/>
      <c r="N228" s="159"/>
      <c r="O228" s="159"/>
      <c r="P228" s="159"/>
      <c r="Q228" s="159"/>
      <c r="R228" s="160"/>
      <c r="S228" s="160"/>
      <c r="T228" s="160"/>
      <c r="U228" s="160"/>
      <c r="V228" s="160"/>
      <c r="W228" s="160"/>
      <c r="X228" s="160"/>
      <c r="Y228" s="160"/>
      <c r="Z228" s="150"/>
      <c r="AA228" s="150"/>
      <c r="AB228" s="150"/>
      <c r="AC228" s="150"/>
      <c r="AD228" s="150"/>
      <c r="AE228" s="150"/>
      <c r="AF228" s="150"/>
      <c r="AG228" s="150" t="s">
        <v>132</v>
      </c>
      <c r="AH228" s="150">
        <v>0</v>
      </c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1" x14ac:dyDescent="0.2">
      <c r="A229" s="171">
        <v>49</v>
      </c>
      <c r="B229" s="172" t="s">
        <v>380</v>
      </c>
      <c r="C229" s="187" t="s">
        <v>381</v>
      </c>
      <c r="D229" s="173" t="s">
        <v>123</v>
      </c>
      <c r="E229" s="174">
        <v>899</v>
      </c>
      <c r="F229" s="175"/>
      <c r="G229" s="176">
        <f>ROUND(E229*F229,2)</f>
        <v>0</v>
      </c>
      <c r="H229" s="175"/>
      <c r="I229" s="176">
        <f>ROUND(E229*H229,2)</f>
        <v>0</v>
      </c>
      <c r="J229" s="175"/>
      <c r="K229" s="176">
        <f>ROUND(E229*J229,2)</f>
        <v>0</v>
      </c>
      <c r="L229" s="176">
        <v>21</v>
      </c>
      <c r="M229" s="176">
        <f>G229*(1+L229/100)</f>
        <v>0</v>
      </c>
      <c r="N229" s="174">
        <v>0</v>
      </c>
      <c r="O229" s="174">
        <f>ROUND(E229*N229,2)</f>
        <v>0</v>
      </c>
      <c r="P229" s="174">
        <v>0</v>
      </c>
      <c r="Q229" s="174">
        <f>ROUND(E229*P229,2)</f>
        <v>0</v>
      </c>
      <c r="R229" s="176"/>
      <c r="S229" s="176" t="s">
        <v>202</v>
      </c>
      <c r="T229" s="177" t="s">
        <v>194</v>
      </c>
      <c r="U229" s="160">
        <v>0</v>
      </c>
      <c r="V229" s="160">
        <f>ROUND(E229*U229,2)</f>
        <v>0</v>
      </c>
      <c r="W229" s="160"/>
      <c r="X229" s="160" t="s">
        <v>126</v>
      </c>
      <c r="Y229" s="160" t="s">
        <v>127</v>
      </c>
      <c r="Z229" s="150"/>
      <c r="AA229" s="150"/>
      <c r="AB229" s="150"/>
      <c r="AC229" s="150"/>
      <c r="AD229" s="150"/>
      <c r="AE229" s="150"/>
      <c r="AF229" s="150"/>
      <c r="AG229" s="150" t="s">
        <v>128</v>
      </c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2" x14ac:dyDescent="0.2">
      <c r="A230" s="157"/>
      <c r="B230" s="158"/>
      <c r="C230" s="188" t="s">
        <v>364</v>
      </c>
      <c r="D230" s="161"/>
      <c r="E230" s="162"/>
      <c r="F230" s="160"/>
      <c r="G230" s="160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60"/>
      <c r="Z230" s="150"/>
      <c r="AA230" s="150"/>
      <c r="AB230" s="150"/>
      <c r="AC230" s="150"/>
      <c r="AD230" s="150"/>
      <c r="AE230" s="150"/>
      <c r="AF230" s="150"/>
      <c r="AG230" s="150" t="s">
        <v>132</v>
      </c>
      <c r="AH230" s="150">
        <v>0</v>
      </c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3" x14ac:dyDescent="0.2">
      <c r="A231" s="157"/>
      <c r="B231" s="158"/>
      <c r="C231" s="188" t="s">
        <v>382</v>
      </c>
      <c r="D231" s="161"/>
      <c r="E231" s="162"/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60"/>
      <c r="Z231" s="150"/>
      <c r="AA231" s="150"/>
      <c r="AB231" s="150"/>
      <c r="AC231" s="150"/>
      <c r="AD231" s="150"/>
      <c r="AE231" s="150"/>
      <c r="AF231" s="150"/>
      <c r="AG231" s="150" t="s">
        <v>132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3" x14ac:dyDescent="0.2">
      <c r="A232" s="157"/>
      <c r="B232" s="158"/>
      <c r="C232" s="188" t="s">
        <v>383</v>
      </c>
      <c r="D232" s="161"/>
      <c r="E232" s="162">
        <v>278</v>
      </c>
      <c r="F232" s="160"/>
      <c r="G232" s="160"/>
      <c r="H232" s="160"/>
      <c r="I232" s="160"/>
      <c r="J232" s="160"/>
      <c r="K232" s="160"/>
      <c r="L232" s="160"/>
      <c r="M232" s="160"/>
      <c r="N232" s="159"/>
      <c r="O232" s="159"/>
      <c r="P232" s="159"/>
      <c r="Q232" s="159"/>
      <c r="R232" s="160"/>
      <c r="S232" s="160"/>
      <c r="T232" s="160"/>
      <c r="U232" s="160"/>
      <c r="V232" s="160"/>
      <c r="W232" s="160"/>
      <c r="X232" s="160"/>
      <c r="Y232" s="160"/>
      <c r="Z232" s="150"/>
      <c r="AA232" s="150"/>
      <c r="AB232" s="150"/>
      <c r="AC232" s="150"/>
      <c r="AD232" s="150"/>
      <c r="AE232" s="150"/>
      <c r="AF232" s="150"/>
      <c r="AG232" s="150" t="s">
        <v>132</v>
      </c>
      <c r="AH232" s="150">
        <v>0</v>
      </c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3" x14ac:dyDescent="0.2">
      <c r="A233" s="157"/>
      <c r="B233" s="158"/>
      <c r="C233" s="188" t="s">
        <v>364</v>
      </c>
      <c r="D233" s="161"/>
      <c r="E233" s="162"/>
      <c r="F233" s="160"/>
      <c r="G233" s="160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60"/>
      <c r="Z233" s="150"/>
      <c r="AA233" s="150"/>
      <c r="AB233" s="150"/>
      <c r="AC233" s="150"/>
      <c r="AD233" s="150"/>
      <c r="AE233" s="150"/>
      <c r="AF233" s="150"/>
      <c r="AG233" s="150" t="s">
        <v>132</v>
      </c>
      <c r="AH233" s="150">
        <v>0</v>
      </c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outlineLevel="3" x14ac:dyDescent="0.2">
      <c r="A234" s="157"/>
      <c r="B234" s="158"/>
      <c r="C234" s="188" t="s">
        <v>384</v>
      </c>
      <c r="D234" s="161"/>
      <c r="E234" s="162"/>
      <c r="F234" s="160"/>
      <c r="G234" s="160"/>
      <c r="H234" s="160"/>
      <c r="I234" s="160"/>
      <c r="J234" s="160"/>
      <c r="K234" s="160"/>
      <c r="L234" s="160"/>
      <c r="M234" s="160"/>
      <c r="N234" s="159"/>
      <c r="O234" s="159"/>
      <c r="P234" s="159"/>
      <c r="Q234" s="159"/>
      <c r="R234" s="160"/>
      <c r="S234" s="160"/>
      <c r="T234" s="160"/>
      <c r="U234" s="160"/>
      <c r="V234" s="160"/>
      <c r="W234" s="160"/>
      <c r="X234" s="160"/>
      <c r="Y234" s="160"/>
      <c r="Z234" s="150"/>
      <c r="AA234" s="150"/>
      <c r="AB234" s="150"/>
      <c r="AC234" s="150"/>
      <c r="AD234" s="150"/>
      <c r="AE234" s="150"/>
      <c r="AF234" s="150"/>
      <c r="AG234" s="150" t="s">
        <v>132</v>
      </c>
      <c r="AH234" s="150">
        <v>0</v>
      </c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3" x14ac:dyDescent="0.2">
      <c r="A235" s="157"/>
      <c r="B235" s="158"/>
      <c r="C235" s="188" t="s">
        <v>385</v>
      </c>
      <c r="D235" s="161"/>
      <c r="E235" s="162">
        <v>621</v>
      </c>
      <c r="F235" s="160"/>
      <c r="G235" s="160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60"/>
      <c r="Z235" s="150"/>
      <c r="AA235" s="150"/>
      <c r="AB235" s="150"/>
      <c r="AC235" s="150"/>
      <c r="AD235" s="150"/>
      <c r="AE235" s="150"/>
      <c r="AF235" s="150"/>
      <c r="AG235" s="150" t="s">
        <v>132</v>
      </c>
      <c r="AH235" s="150">
        <v>0</v>
      </c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1" x14ac:dyDescent="0.2">
      <c r="A236" s="171">
        <v>50</v>
      </c>
      <c r="B236" s="172" t="s">
        <v>386</v>
      </c>
      <c r="C236" s="187" t="s">
        <v>387</v>
      </c>
      <c r="D236" s="173" t="s">
        <v>123</v>
      </c>
      <c r="E236" s="174">
        <v>708</v>
      </c>
      <c r="F236" s="175"/>
      <c r="G236" s="176">
        <f>ROUND(E236*F236,2)</f>
        <v>0</v>
      </c>
      <c r="H236" s="175"/>
      <c r="I236" s="176">
        <f>ROUND(E236*H236,2)</f>
        <v>0</v>
      </c>
      <c r="J236" s="175"/>
      <c r="K236" s="176">
        <f>ROUND(E236*J236,2)</f>
        <v>0</v>
      </c>
      <c r="L236" s="176">
        <v>21</v>
      </c>
      <c r="M236" s="176">
        <f>G236*(1+L236/100)</f>
        <v>0</v>
      </c>
      <c r="N236" s="174">
        <v>0</v>
      </c>
      <c r="O236" s="174">
        <f>ROUND(E236*N236,2)</f>
        <v>0</v>
      </c>
      <c r="P236" s="174">
        <v>0</v>
      </c>
      <c r="Q236" s="174">
        <f>ROUND(E236*P236,2)</f>
        <v>0</v>
      </c>
      <c r="R236" s="176"/>
      <c r="S236" s="176" t="s">
        <v>202</v>
      </c>
      <c r="T236" s="177" t="s">
        <v>194</v>
      </c>
      <c r="U236" s="160">
        <v>0</v>
      </c>
      <c r="V236" s="160">
        <f>ROUND(E236*U236,2)</f>
        <v>0</v>
      </c>
      <c r="W236" s="160"/>
      <c r="X236" s="160" t="s">
        <v>126</v>
      </c>
      <c r="Y236" s="160" t="s">
        <v>127</v>
      </c>
      <c r="Z236" s="150"/>
      <c r="AA236" s="150"/>
      <c r="AB236" s="150"/>
      <c r="AC236" s="150"/>
      <c r="AD236" s="150"/>
      <c r="AE236" s="150"/>
      <c r="AF236" s="150"/>
      <c r="AG236" s="150" t="s">
        <v>128</v>
      </c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2" x14ac:dyDescent="0.2">
      <c r="A237" s="157"/>
      <c r="B237" s="158"/>
      <c r="C237" s="188" t="s">
        <v>354</v>
      </c>
      <c r="D237" s="161"/>
      <c r="E237" s="162"/>
      <c r="F237" s="160"/>
      <c r="G237" s="160"/>
      <c r="H237" s="160"/>
      <c r="I237" s="160"/>
      <c r="J237" s="160"/>
      <c r="K237" s="160"/>
      <c r="L237" s="160"/>
      <c r="M237" s="160"/>
      <c r="N237" s="159"/>
      <c r="O237" s="159"/>
      <c r="P237" s="159"/>
      <c r="Q237" s="159"/>
      <c r="R237" s="160"/>
      <c r="S237" s="160"/>
      <c r="T237" s="160"/>
      <c r="U237" s="160"/>
      <c r="V237" s="160"/>
      <c r="W237" s="160"/>
      <c r="X237" s="160"/>
      <c r="Y237" s="160"/>
      <c r="Z237" s="150"/>
      <c r="AA237" s="150"/>
      <c r="AB237" s="150"/>
      <c r="AC237" s="150"/>
      <c r="AD237" s="150"/>
      <c r="AE237" s="150"/>
      <c r="AF237" s="150"/>
      <c r="AG237" s="150" t="s">
        <v>132</v>
      </c>
      <c r="AH237" s="150">
        <v>0</v>
      </c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3" x14ac:dyDescent="0.2">
      <c r="A238" s="157"/>
      <c r="B238" s="158"/>
      <c r="C238" s="188" t="s">
        <v>388</v>
      </c>
      <c r="D238" s="161"/>
      <c r="E238" s="162"/>
      <c r="F238" s="160"/>
      <c r="G238" s="160"/>
      <c r="H238" s="160"/>
      <c r="I238" s="160"/>
      <c r="J238" s="160"/>
      <c r="K238" s="160"/>
      <c r="L238" s="160"/>
      <c r="M238" s="160"/>
      <c r="N238" s="159"/>
      <c r="O238" s="159"/>
      <c r="P238" s="159"/>
      <c r="Q238" s="159"/>
      <c r="R238" s="160"/>
      <c r="S238" s="160"/>
      <c r="T238" s="160"/>
      <c r="U238" s="160"/>
      <c r="V238" s="160"/>
      <c r="W238" s="160"/>
      <c r="X238" s="160"/>
      <c r="Y238" s="160"/>
      <c r="Z238" s="150"/>
      <c r="AA238" s="150"/>
      <c r="AB238" s="150"/>
      <c r="AC238" s="150"/>
      <c r="AD238" s="150"/>
      <c r="AE238" s="150"/>
      <c r="AF238" s="150"/>
      <c r="AG238" s="150" t="s">
        <v>132</v>
      </c>
      <c r="AH238" s="150">
        <v>0</v>
      </c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3" x14ac:dyDescent="0.2">
      <c r="A239" s="157"/>
      <c r="B239" s="158"/>
      <c r="C239" s="188" t="s">
        <v>356</v>
      </c>
      <c r="D239" s="161"/>
      <c r="E239" s="162"/>
      <c r="F239" s="160"/>
      <c r="G239" s="160"/>
      <c r="H239" s="160"/>
      <c r="I239" s="160"/>
      <c r="J239" s="160"/>
      <c r="K239" s="160"/>
      <c r="L239" s="160"/>
      <c r="M239" s="160"/>
      <c r="N239" s="159"/>
      <c r="O239" s="159"/>
      <c r="P239" s="159"/>
      <c r="Q239" s="159"/>
      <c r="R239" s="160"/>
      <c r="S239" s="160"/>
      <c r="T239" s="160"/>
      <c r="U239" s="160"/>
      <c r="V239" s="160"/>
      <c r="W239" s="160"/>
      <c r="X239" s="160"/>
      <c r="Y239" s="160"/>
      <c r="Z239" s="150"/>
      <c r="AA239" s="150"/>
      <c r="AB239" s="150"/>
      <c r="AC239" s="150"/>
      <c r="AD239" s="150"/>
      <c r="AE239" s="150"/>
      <c r="AF239" s="150"/>
      <c r="AG239" s="150" t="s">
        <v>132</v>
      </c>
      <c r="AH239" s="150">
        <v>0</v>
      </c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outlineLevel="3" x14ac:dyDescent="0.2">
      <c r="A240" s="157"/>
      <c r="B240" s="158"/>
      <c r="C240" s="188" t="s">
        <v>389</v>
      </c>
      <c r="D240" s="161"/>
      <c r="E240" s="162"/>
      <c r="F240" s="160"/>
      <c r="G240" s="160"/>
      <c r="H240" s="160"/>
      <c r="I240" s="160"/>
      <c r="J240" s="160"/>
      <c r="K240" s="160"/>
      <c r="L240" s="160"/>
      <c r="M240" s="160"/>
      <c r="N240" s="159"/>
      <c r="O240" s="159"/>
      <c r="P240" s="159"/>
      <c r="Q240" s="159"/>
      <c r="R240" s="160"/>
      <c r="S240" s="160"/>
      <c r="T240" s="160"/>
      <c r="U240" s="160"/>
      <c r="V240" s="160"/>
      <c r="W240" s="160"/>
      <c r="X240" s="160"/>
      <c r="Y240" s="160"/>
      <c r="Z240" s="150"/>
      <c r="AA240" s="150"/>
      <c r="AB240" s="150"/>
      <c r="AC240" s="150"/>
      <c r="AD240" s="150"/>
      <c r="AE240" s="150"/>
      <c r="AF240" s="150"/>
      <c r="AG240" s="150" t="s">
        <v>132</v>
      </c>
      <c r="AH240" s="150">
        <v>0</v>
      </c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3" x14ac:dyDescent="0.2">
      <c r="A241" s="157"/>
      <c r="B241" s="158"/>
      <c r="C241" s="188" t="s">
        <v>390</v>
      </c>
      <c r="D241" s="161"/>
      <c r="E241" s="162">
        <v>222</v>
      </c>
      <c r="F241" s="160"/>
      <c r="G241" s="160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60"/>
      <c r="Z241" s="150"/>
      <c r="AA241" s="150"/>
      <c r="AB241" s="150"/>
      <c r="AC241" s="150"/>
      <c r="AD241" s="150"/>
      <c r="AE241" s="150"/>
      <c r="AF241" s="150"/>
      <c r="AG241" s="150" t="s">
        <v>132</v>
      </c>
      <c r="AH241" s="150">
        <v>0</v>
      </c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3" x14ac:dyDescent="0.2">
      <c r="A242" s="157"/>
      <c r="B242" s="158"/>
      <c r="C242" s="188" t="s">
        <v>354</v>
      </c>
      <c r="D242" s="161"/>
      <c r="E242" s="162"/>
      <c r="F242" s="160"/>
      <c r="G242" s="160"/>
      <c r="H242" s="160"/>
      <c r="I242" s="160"/>
      <c r="J242" s="160"/>
      <c r="K242" s="160"/>
      <c r="L242" s="160"/>
      <c r="M242" s="160"/>
      <c r="N242" s="159"/>
      <c r="O242" s="159"/>
      <c r="P242" s="159"/>
      <c r="Q242" s="159"/>
      <c r="R242" s="160"/>
      <c r="S242" s="160"/>
      <c r="T242" s="160"/>
      <c r="U242" s="160"/>
      <c r="V242" s="160"/>
      <c r="W242" s="160"/>
      <c r="X242" s="160"/>
      <c r="Y242" s="160"/>
      <c r="Z242" s="150"/>
      <c r="AA242" s="150"/>
      <c r="AB242" s="150"/>
      <c r="AC242" s="150"/>
      <c r="AD242" s="150"/>
      <c r="AE242" s="150"/>
      <c r="AF242" s="150"/>
      <c r="AG242" s="150" t="s">
        <v>132</v>
      </c>
      <c r="AH242" s="150">
        <v>0</v>
      </c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3" x14ac:dyDescent="0.2">
      <c r="A243" s="157"/>
      <c r="B243" s="158"/>
      <c r="C243" s="188" t="s">
        <v>391</v>
      </c>
      <c r="D243" s="161"/>
      <c r="E243" s="162"/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60"/>
      <c r="Z243" s="150"/>
      <c r="AA243" s="150"/>
      <c r="AB243" s="150"/>
      <c r="AC243" s="150"/>
      <c r="AD243" s="150"/>
      <c r="AE243" s="150"/>
      <c r="AF243" s="150"/>
      <c r="AG243" s="150" t="s">
        <v>132</v>
      </c>
      <c r="AH243" s="150">
        <v>0</v>
      </c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outlineLevel="3" x14ac:dyDescent="0.2">
      <c r="A244" s="157"/>
      <c r="B244" s="158"/>
      <c r="C244" s="188" t="s">
        <v>356</v>
      </c>
      <c r="D244" s="161"/>
      <c r="E244" s="162"/>
      <c r="F244" s="160"/>
      <c r="G244" s="160"/>
      <c r="H244" s="160"/>
      <c r="I244" s="160"/>
      <c r="J244" s="160"/>
      <c r="K244" s="160"/>
      <c r="L244" s="160"/>
      <c r="M244" s="160"/>
      <c r="N244" s="159"/>
      <c r="O244" s="159"/>
      <c r="P244" s="159"/>
      <c r="Q244" s="159"/>
      <c r="R244" s="160"/>
      <c r="S244" s="160"/>
      <c r="T244" s="160"/>
      <c r="U244" s="160"/>
      <c r="V244" s="160"/>
      <c r="W244" s="160"/>
      <c r="X244" s="160"/>
      <c r="Y244" s="160"/>
      <c r="Z244" s="150"/>
      <c r="AA244" s="150"/>
      <c r="AB244" s="150"/>
      <c r="AC244" s="150"/>
      <c r="AD244" s="150"/>
      <c r="AE244" s="150"/>
      <c r="AF244" s="150"/>
      <c r="AG244" s="150" t="s">
        <v>132</v>
      </c>
      <c r="AH244" s="150">
        <v>0</v>
      </c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3" x14ac:dyDescent="0.2">
      <c r="A245" s="157"/>
      <c r="B245" s="158"/>
      <c r="C245" s="188" t="s">
        <v>392</v>
      </c>
      <c r="D245" s="161"/>
      <c r="E245" s="162"/>
      <c r="F245" s="160"/>
      <c r="G245" s="160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60"/>
      <c r="Z245" s="150"/>
      <c r="AA245" s="150"/>
      <c r="AB245" s="150"/>
      <c r="AC245" s="150"/>
      <c r="AD245" s="150"/>
      <c r="AE245" s="150"/>
      <c r="AF245" s="150"/>
      <c r="AG245" s="150" t="s">
        <v>132</v>
      </c>
      <c r="AH245" s="150">
        <v>0</v>
      </c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outlineLevel="3" x14ac:dyDescent="0.2">
      <c r="A246" s="157"/>
      <c r="B246" s="158"/>
      <c r="C246" s="188" t="s">
        <v>374</v>
      </c>
      <c r="D246" s="161"/>
      <c r="E246" s="162"/>
      <c r="F246" s="160"/>
      <c r="G246" s="160"/>
      <c r="H246" s="160"/>
      <c r="I246" s="160"/>
      <c r="J246" s="160"/>
      <c r="K246" s="160"/>
      <c r="L246" s="160"/>
      <c r="M246" s="160"/>
      <c r="N246" s="159"/>
      <c r="O246" s="159"/>
      <c r="P246" s="159"/>
      <c r="Q246" s="159"/>
      <c r="R246" s="160"/>
      <c r="S246" s="160"/>
      <c r="T246" s="160"/>
      <c r="U246" s="160"/>
      <c r="V246" s="160"/>
      <c r="W246" s="160"/>
      <c r="X246" s="160"/>
      <c r="Y246" s="160"/>
      <c r="Z246" s="150"/>
      <c r="AA246" s="150"/>
      <c r="AB246" s="150"/>
      <c r="AC246" s="150"/>
      <c r="AD246" s="150"/>
      <c r="AE246" s="150"/>
      <c r="AF246" s="150"/>
      <c r="AG246" s="150" t="s">
        <v>132</v>
      </c>
      <c r="AH246" s="150">
        <v>0</v>
      </c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3" x14ac:dyDescent="0.2">
      <c r="A247" s="157"/>
      <c r="B247" s="158"/>
      <c r="C247" s="188" t="s">
        <v>393</v>
      </c>
      <c r="D247" s="161"/>
      <c r="E247" s="162">
        <v>486</v>
      </c>
      <c r="F247" s="160"/>
      <c r="G247" s="160"/>
      <c r="H247" s="160"/>
      <c r="I247" s="160"/>
      <c r="J247" s="160"/>
      <c r="K247" s="160"/>
      <c r="L247" s="160"/>
      <c r="M247" s="160"/>
      <c r="N247" s="159"/>
      <c r="O247" s="159"/>
      <c r="P247" s="159"/>
      <c r="Q247" s="159"/>
      <c r="R247" s="160"/>
      <c r="S247" s="160"/>
      <c r="T247" s="160"/>
      <c r="U247" s="160"/>
      <c r="V247" s="160"/>
      <c r="W247" s="160"/>
      <c r="X247" s="160"/>
      <c r="Y247" s="160"/>
      <c r="Z247" s="150"/>
      <c r="AA247" s="150"/>
      <c r="AB247" s="150"/>
      <c r="AC247" s="150"/>
      <c r="AD247" s="150"/>
      <c r="AE247" s="150"/>
      <c r="AF247" s="150"/>
      <c r="AG247" s="150" t="s">
        <v>132</v>
      </c>
      <c r="AH247" s="150">
        <v>0</v>
      </c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ht="22.5" outlineLevel="1" x14ac:dyDescent="0.2">
      <c r="A248" s="171">
        <v>51</v>
      </c>
      <c r="B248" s="172" t="s">
        <v>394</v>
      </c>
      <c r="C248" s="187" t="s">
        <v>395</v>
      </c>
      <c r="D248" s="173" t="s">
        <v>147</v>
      </c>
      <c r="E248" s="174">
        <v>257.94</v>
      </c>
      <c r="F248" s="175"/>
      <c r="G248" s="176">
        <f>ROUND(E248*F248,2)</f>
        <v>0</v>
      </c>
      <c r="H248" s="175"/>
      <c r="I248" s="176">
        <f>ROUND(E248*H248,2)</f>
        <v>0</v>
      </c>
      <c r="J248" s="175"/>
      <c r="K248" s="176">
        <f>ROUND(E248*J248,2)</f>
        <v>0</v>
      </c>
      <c r="L248" s="176">
        <v>21</v>
      </c>
      <c r="M248" s="176">
        <f>G248*(1+L248/100)</f>
        <v>0</v>
      </c>
      <c r="N248" s="174">
        <v>0</v>
      </c>
      <c r="O248" s="174">
        <f>ROUND(E248*N248,2)</f>
        <v>0</v>
      </c>
      <c r="P248" s="174">
        <v>0</v>
      </c>
      <c r="Q248" s="174">
        <f>ROUND(E248*P248,2)</f>
        <v>0</v>
      </c>
      <c r="R248" s="176"/>
      <c r="S248" s="176" t="s">
        <v>202</v>
      </c>
      <c r="T248" s="177" t="s">
        <v>194</v>
      </c>
      <c r="U248" s="160">
        <v>0</v>
      </c>
      <c r="V248" s="160">
        <f>ROUND(E248*U248,2)</f>
        <v>0</v>
      </c>
      <c r="W248" s="160"/>
      <c r="X248" s="160" t="s">
        <v>126</v>
      </c>
      <c r="Y248" s="160" t="s">
        <v>127</v>
      </c>
      <c r="Z248" s="150"/>
      <c r="AA248" s="150"/>
      <c r="AB248" s="150"/>
      <c r="AC248" s="150"/>
      <c r="AD248" s="150"/>
      <c r="AE248" s="150"/>
      <c r="AF248" s="150"/>
      <c r="AG248" s="150" t="s">
        <v>128</v>
      </c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2" x14ac:dyDescent="0.2">
      <c r="A249" s="157"/>
      <c r="B249" s="158"/>
      <c r="C249" s="188" t="s">
        <v>396</v>
      </c>
      <c r="D249" s="161"/>
      <c r="E249" s="162">
        <v>78.900000000000006</v>
      </c>
      <c r="F249" s="160"/>
      <c r="G249" s="160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60"/>
      <c r="Z249" s="150"/>
      <c r="AA249" s="150"/>
      <c r="AB249" s="150"/>
      <c r="AC249" s="150"/>
      <c r="AD249" s="150"/>
      <c r="AE249" s="150"/>
      <c r="AF249" s="150"/>
      <c r="AG249" s="150" t="s">
        <v>132</v>
      </c>
      <c r="AH249" s="150">
        <v>0</v>
      </c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3" x14ac:dyDescent="0.2">
      <c r="A250" s="157"/>
      <c r="B250" s="158"/>
      <c r="C250" s="188" t="s">
        <v>397</v>
      </c>
      <c r="D250" s="161"/>
      <c r="E250" s="162">
        <v>179.04</v>
      </c>
      <c r="F250" s="160"/>
      <c r="G250" s="160"/>
      <c r="H250" s="160"/>
      <c r="I250" s="160"/>
      <c r="J250" s="160"/>
      <c r="K250" s="160"/>
      <c r="L250" s="160"/>
      <c r="M250" s="160"/>
      <c r="N250" s="159"/>
      <c r="O250" s="159"/>
      <c r="P250" s="159"/>
      <c r="Q250" s="159"/>
      <c r="R250" s="160"/>
      <c r="S250" s="160"/>
      <c r="T250" s="160"/>
      <c r="U250" s="160"/>
      <c r="V250" s="160"/>
      <c r="W250" s="160"/>
      <c r="X250" s="160"/>
      <c r="Y250" s="160"/>
      <c r="Z250" s="150"/>
      <c r="AA250" s="150"/>
      <c r="AB250" s="150"/>
      <c r="AC250" s="150"/>
      <c r="AD250" s="150"/>
      <c r="AE250" s="150"/>
      <c r="AF250" s="150"/>
      <c r="AG250" s="150" t="s">
        <v>132</v>
      </c>
      <c r="AH250" s="150">
        <v>0</v>
      </c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1" x14ac:dyDescent="0.2">
      <c r="A251" s="171">
        <v>52</v>
      </c>
      <c r="B251" s="172" t="s">
        <v>398</v>
      </c>
      <c r="C251" s="187" t="s">
        <v>399</v>
      </c>
      <c r="D251" s="173" t="s">
        <v>142</v>
      </c>
      <c r="E251" s="174">
        <v>900</v>
      </c>
      <c r="F251" s="175"/>
      <c r="G251" s="176">
        <f>ROUND(E251*F251,2)</f>
        <v>0</v>
      </c>
      <c r="H251" s="175"/>
      <c r="I251" s="176">
        <f>ROUND(E251*H251,2)</f>
        <v>0</v>
      </c>
      <c r="J251" s="175"/>
      <c r="K251" s="176">
        <f>ROUND(E251*J251,2)</f>
        <v>0</v>
      </c>
      <c r="L251" s="176">
        <v>21</v>
      </c>
      <c r="M251" s="176">
        <f>G251*(1+L251/100)</f>
        <v>0</v>
      </c>
      <c r="N251" s="174">
        <v>0</v>
      </c>
      <c r="O251" s="174">
        <f>ROUND(E251*N251,2)</f>
        <v>0</v>
      </c>
      <c r="P251" s="174">
        <v>0</v>
      </c>
      <c r="Q251" s="174">
        <f>ROUND(E251*P251,2)</f>
        <v>0</v>
      </c>
      <c r="R251" s="176"/>
      <c r="S251" s="176" t="s">
        <v>202</v>
      </c>
      <c r="T251" s="177" t="s">
        <v>194</v>
      </c>
      <c r="U251" s="160">
        <v>6.2E-2</v>
      </c>
      <c r="V251" s="160">
        <f>ROUND(E251*U251,2)</f>
        <v>55.8</v>
      </c>
      <c r="W251" s="160"/>
      <c r="X251" s="160" t="s">
        <v>126</v>
      </c>
      <c r="Y251" s="160" t="s">
        <v>127</v>
      </c>
      <c r="Z251" s="150"/>
      <c r="AA251" s="150"/>
      <c r="AB251" s="150"/>
      <c r="AC251" s="150"/>
      <c r="AD251" s="150"/>
      <c r="AE251" s="150"/>
      <c r="AF251" s="150"/>
      <c r="AG251" s="150" t="s">
        <v>128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2" x14ac:dyDescent="0.2">
      <c r="A252" s="157"/>
      <c r="B252" s="158"/>
      <c r="C252" s="188" t="s">
        <v>400</v>
      </c>
      <c r="D252" s="161"/>
      <c r="E252" s="162">
        <v>900</v>
      </c>
      <c r="F252" s="160"/>
      <c r="G252" s="160"/>
      <c r="H252" s="160"/>
      <c r="I252" s="160"/>
      <c r="J252" s="160"/>
      <c r="K252" s="160"/>
      <c r="L252" s="160"/>
      <c r="M252" s="160"/>
      <c r="N252" s="159"/>
      <c r="O252" s="159"/>
      <c r="P252" s="159"/>
      <c r="Q252" s="159"/>
      <c r="R252" s="160"/>
      <c r="S252" s="160"/>
      <c r="T252" s="160"/>
      <c r="U252" s="160"/>
      <c r="V252" s="160"/>
      <c r="W252" s="160"/>
      <c r="X252" s="160"/>
      <c r="Y252" s="160"/>
      <c r="Z252" s="150"/>
      <c r="AA252" s="150"/>
      <c r="AB252" s="150"/>
      <c r="AC252" s="150"/>
      <c r="AD252" s="150"/>
      <c r="AE252" s="150"/>
      <c r="AF252" s="150"/>
      <c r="AG252" s="150" t="s">
        <v>132</v>
      </c>
      <c r="AH252" s="150">
        <v>5</v>
      </c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outlineLevel="1" x14ac:dyDescent="0.2">
      <c r="A253" s="171">
        <v>53</v>
      </c>
      <c r="B253" s="172" t="s">
        <v>401</v>
      </c>
      <c r="C253" s="187" t="s">
        <v>402</v>
      </c>
      <c r="D253" s="173" t="s">
        <v>123</v>
      </c>
      <c r="E253" s="174">
        <v>1607</v>
      </c>
      <c r="F253" s="175"/>
      <c r="G253" s="176">
        <f>ROUND(E253*F253,2)</f>
        <v>0</v>
      </c>
      <c r="H253" s="175"/>
      <c r="I253" s="176">
        <f>ROUND(E253*H253,2)</f>
        <v>0</v>
      </c>
      <c r="J253" s="175"/>
      <c r="K253" s="176">
        <f>ROUND(E253*J253,2)</f>
        <v>0</v>
      </c>
      <c r="L253" s="176">
        <v>21</v>
      </c>
      <c r="M253" s="176">
        <f>G253*(1+L253/100)</f>
        <v>0</v>
      </c>
      <c r="N253" s="174">
        <v>2.2000000000000001E-4</v>
      </c>
      <c r="O253" s="174">
        <f>ROUND(E253*N253,2)</f>
        <v>0.35</v>
      </c>
      <c r="P253" s="174">
        <v>0</v>
      </c>
      <c r="Q253" s="174">
        <f>ROUND(E253*P253,2)</f>
        <v>0</v>
      </c>
      <c r="R253" s="176"/>
      <c r="S253" s="176" t="s">
        <v>202</v>
      </c>
      <c r="T253" s="177" t="s">
        <v>194</v>
      </c>
      <c r="U253" s="160">
        <v>0.02</v>
      </c>
      <c r="V253" s="160">
        <f>ROUND(E253*U253,2)</f>
        <v>32.14</v>
      </c>
      <c r="W253" s="160"/>
      <c r="X253" s="160" t="s">
        <v>126</v>
      </c>
      <c r="Y253" s="160" t="s">
        <v>127</v>
      </c>
      <c r="Z253" s="150"/>
      <c r="AA253" s="150"/>
      <c r="AB253" s="150"/>
      <c r="AC253" s="150"/>
      <c r="AD253" s="150"/>
      <c r="AE253" s="150"/>
      <c r="AF253" s="150"/>
      <c r="AG253" s="150" t="s">
        <v>128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2" x14ac:dyDescent="0.2">
      <c r="A254" s="157"/>
      <c r="B254" s="158"/>
      <c r="C254" s="188" t="s">
        <v>403</v>
      </c>
      <c r="D254" s="161"/>
      <c r="E254" s="162">
        <v>899</v>
      </c>
      <c r="F254" s="160"/>
      <c r="G254" s="160"/>
      <c r="H254" s="160"/>
      <c r="I254" s="160"/>
      <c r="J254" s="160"/>
      <c r="K254" s="160"/>
      <c r="L254" s="160"/>
      <c r="M254" s="160"/>
      <c r="N254" s="159"/>
      <c r="O254" s="159"/>
      <c r="P254" s="159"/>
      <c r="Q254" s="159"/>
      <c r="R254" s="160"/>
      <c r="S254" s="160"/>
      <c r="T254" s="160"/>
      <c r="U254" s="160"/>
      <c r="V254" s="160"/>
      <c r="W254" s="160"/>
      <c r="X254" s="160"/>
      <c r="Y254" s="160"/>
      <c r="Z254" s="150"/>
      <c r="AA254" s="150"/>
      <c r="AB254" s="150"/>
      <c r="AC254" s="150"/>
      <c r="AD254" s="150"/>
      <c r="AE254" s="150"/>
      <c r="AF254" s="150"/>
      <c r="AG254" s="150" t="s">
        <v>132</v>
      </c>
      <c r="AH254" s="150">
        <v>5</v>
      </c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outlineLevel="3" x14ac:dyDescent="0.2">
      <c r="A255" s="157"/>
      <c r="B255" s="158"/>
      <c r="C255" s="188" t="s">
        <v>404</v>
      </c>
      <c r="D255" s="161"/>
      <c r="E255" s="162">
        <v>708</v>
      </c>
      <c r="F255" s="160"/>
      <c r="G255" s="160"/>
      <c r="H255" s="160"/>
      <c r="I255" s="160"/>
      <c r="J255" s="160"/>
      <c r="K255" s="160"/>
      <c r="L255" s="160"/>
      <c r="M255" s="160"/>
      <c r="N255" s="159"/>
      <c r="O255" s="159"/>
      <c r="P255" s="159"/>
      <c r="Q255" s="159"/>
      <c r="R255" s="160"/>
      <c r="S255" s="160"/>
      <c r="T255" s="160"/>
      <c r="U255" s="160"/>
      <c r="V255" s="160"/>
      <c r="W255" s="160"/>
      <c r="X255" s="160"/>
      <c r="Y255" s="160"/>
      <c r="Z255" s="150"/>
      <c r="AA255" s="150"/>
      <c r="AB255" s="150"/>
      <c r="AC255" s="150"/>
      <c r="AD255" s="150"/>
      <c r="AE255" s="150"/>
      <c r="AF255" s="150"/>
      <c r="AG255" s="150" t="s">
        <v>132</v>
      </c>
      <c r="AH255" s="150">
        <v>5</v>
      </c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1" x14ac:dyDescent="0.2">
      <c r="A256" s="171">
        <v>54</v>
      </c>
      <c r="B256" s="172" t="s">
        <v>405</v>
      </c>
      <c r="C256" s="187" t="s">
        <v>406</v>
      </c>
      <c r="D256" s="173" t="s">
        <v>123</v>
      </c>
      <c r="E256" s="174">
        <v>899</v>
      </c>
      <c r="F256" s="175"/>
      <c r="G256" s="176">
        <f>ROUND(E256*F256,2)</f>
        <v>0</v>
      </c>
      <c r="H256" s="175"/>
      <c r="I256" s="176">
        <f>ROUND(E256*H256,2)</f>
        <v>0</v>
      </c>
      <c r="J256" s="175"/>
      <c r="K256" s="176">
        <f>ROUND(E256*J256,2)</f>
        <v>0</v>
      </c>
      <c r="L256" s="176">
        <v>21</v>
      </c>
      <c r="M256" s="176">
        <f>G256*(1+L256/100)</f>
        <v>0</v>
      </c>
      <c r="N256" s="174">
        <v>0</v>
      </c>
      <c r="O256" s="174">
        <f>ROUND(E256*N256,2)</f>
        <v>0</v>
      </c>
      <c r="P256" s="174">
        <v>0</v>
      </c>
      <c r="Q256" s="174">
        <f>ROUND(E256*P256,2)</f>
        <v>0</v>
      </c>
      <c r="R256" s="176"/>
      <c r="S256" s="176" t="s">
        <v>202</v>
      </c>
      <c r="T256" s="177" t="s">
        <v>194</v>
      </c>
      <c r="U256" s="160">
        <v>0</v>
      </c>
      <c r="V256" s="160">
        <f>ROUND(E256*U256,2)</f>
        <v>0</v>
      </c>
      <c r="W256" s="160"/>
      <c r="X256" s="160" t="s">
        <v>126</v>
      </c>
      <c r="Y256" s="160" t="s">
        <v>127</v>
      </c>
      <c r="Z256" s="150"/>
      <c r="AA256" s="150"/>
      <c r="AB256" s="150"/>
      <c r="AC256" s="150"/>
      <c r="AD256" s="150"/>
      <c r="AE256" s="150"/>
      <c r="AF256" s="150"/>
      <c r="AG256" s="150" t="s">
        <v>128</v>
      </c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outlineLevel="2" x14ac:dyDescent="0.2">
      <c r="A257" s="157"/>
      <c r="B257" s="158"/>
      <c r="C257" s="188" t="s">
        <v>364</v>
      </c>
      <c r="D257" s="161"/>
      <c r="E257" s="162"/>
      <c r="F257" s="160"/>
      <c r="G257" s="160"/>
      <c r="H257" s="160"/>
      <c r="I257" s="160"/>
      <c r="J257" s="160"/>
      <c r="K257" s="160"/>
      <c r="L257" s="160"/>
      <c r="M257" s="160"/>
      <c r="N257" s="159"/>
      <c r="O257" s="159"/>
      <c r="P257" s="159"/>
      <c r="Q257" s="159"/>
      <c r="R257" s="160"/>
      <c r="S257" s="160"/>
      <c r="T257" s="160"/>
      <c r="U257" s="160"/>
      <c r="V257" s="160"/>
      <c r="W257" s="160"/>
      <c r="X257" s="160"/>
      <c r="Y257" s="160"/>
      <c r="Z257" s="150"/>
      <c r="AA257" s="150"/>
      <c r="AB257" s="150"/>
      <c r="AC257" s="150"/>
      <c r="AD257" s="150"/>
      <c r="AE257" s="150"/>
      <c r="AF257" s="150"/>
      <c r="AG257" s="150" t="s">
        <v>132</v>
      </c>
      <c r="AH257" s="150">
        <v>0</v>
      </c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3" x14ac:dyDescent="0.2">
      <c r="A258" s="157"/>
      <c r="B258" s="158"/>
      <c r="C258" s="188" t="s">
        <v>383</v>
      </c>
      <c r="D258" s="161"/>
      <c r="E258" s="162">
        <v>278</v>
      </c>
      <c r="F258" s="160"/>
      <c r="G258" s="160"/>
      <c r="H258" s="160"/>
      <c r="I258" s="160"/>
      <c r="J258" s="160"/>
      <c r="K258" s="160"/>
      <c r="L258" s="160"/>
      <c r="M258" s="160"/>
      <c r="N258" s="159"/>
      <c r="O258" s="159"/>
      <c r="P258" s="159"/>
      <c r="Q258" s="159"/>
      <c r="R258" s="160"/>
      <c r="S258" s="160"/>
      <c r="T258" s="160"/>
      <c r="U258" s="160"/>
      <c r="V258" s="160"/>
      <c r="W258" s="160"/>
      <c r="X258" s="160"/>
      <c r="Y258" s="160"/>
      <c r="Z258" s="150"/>
      <c r="AA258" s="150"/>
      <c r="AB258" s="150"/>
      <c r="AC258" s="150"/>
      <c r="AD258" s="150"/>
      <c r="AE258" s="150"/>
      <c r="AF258" s="150"/>
      <c r="AG258" s="150" t="s">
        <v>132</v>
      </c>
      <c r="AH258" s="150">
        <v>0</v>
      </c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3" x14ac:dyDescent="0.2">
      <c r="A259" s="157"/>
      <c r="B259" s="158"/>
      <c r="C259" s="188" t="s">
        <v>364</v>
      </c>
      <c r="D259" s="161"/>
      <c r="E259" s="162"/>
      <c r="F259" s="160"/>
      <c r="G259" s="160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60"/>
      <c r="Z259" s="150"/>
      <c r="AA259" s="150"/>
      <c r="AB259" s="150"/>
      <c r="AC259" s="150"/>
      <c r="AD259" s="150"/>
      <c r="AE259" s="150"/>
      <c r="AF259" s="150"/>
      <c r="AG259" s="150" t="s">
        <v>132</v>
      </c>
      <c r="AH259" s="150">
        <v>0</v>
      </c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3" x14ac:dyDescent="0.2">
      <c r="A260" s="157"/>
      <c r="B260" s="158"/>
      <c r="C260" s="188" t="s">
        <v>385</v>
      </c>
      <c r="D260" s="161"/>
      <c r="E260" s="162">
        <v>621</v>
      </c>
      <c r="F260" s="160"/>
      <c r="G260" s="160"/>
      <c r="H260" s="160"/>
      <c r="I260" s="160"/>
      <c r="J260" s="160"/>
      <c r="K260" s="160"/>
      <c r="L260" s="160"/>
      <c r="M260" s="160"/>
      <c r="N260" s="159"/>
      <c r="O260" s="159"/>
      <c r="P260" s="159"/>
      <c r="Q260" s="159"/>
      <c r="R260" s="160"/>
      <c r="S260" s="160"/>
      <c r="T260" s="160"/>
      <c r="U260" s="160"/>
      <c r="V260" s="160"/>
      <c r="W260" s="160"/>
      <c r="X260" s="160"/>
      <c r="Y260" s="160"/>
      <c r="Z260" s="150"/>
      <c r="AA260" s="150"/>
      <c r="AB260" s="150"/>
      <c r="AC260" s="150"/>
      <c r="AD260" s="150"/>
      <c r="AE260" s="150"/>
      <c r="AF260" s="150"/>
      <c r="AG260" s="150" t="s">
        <v>132</v>
      </c>
      <c r="AH260" s="150">
        <v>0</v>
      </c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1" x14ac:dyDescent="0.2">
      <c r="A261" s="171">
        <v>55</v>
      </c>
      <c r="B261" s="172" t="s">
        <v>407</v>
      </c>
      <c r="C261" s="187" t="s">
        <v>408</v>
      </c>
      <c r="D261" s="173" t="s">
        <v>147</v>
      </c>
      <c r="E261" s="174">
        <v>2</v>
      </c>
      <c r="F261" s="175"/>
      <c r="G261" s="176">
        <f>ROUND(E261*F261,2)</f>
        <v>0</v>
      </c>
      <c r="H261" s="175"/>
      <c r="I261" s="176">
        <f>ROUND(E261*H261,2)</f>
        <v>0</v>
      </c>
      <c r="J261" s="175"/>
      <c r="K261" s="176">
        <f>ROUND(E261*J261,2)</f>
        <v>0</v>
      </c>
      <c r="L261" s="176">
        <v>21</v>
      </c>
      <c r="M261" s="176">
        <f>G261*(1+L261/100)</f>
        <v>0</v>
      </c>
      <c r="N261" s="174">
        <v>0.55000000000000004</v>
      </c>
      <c r="O261" s="174">
        <f>ROUND(E261*N261,2)</f>
        <v>1.1000000000000001</v>
      </c>
      <c r="P261" s="174">
        <v>0</v>
      </c>
      <c r="Q261" s="174">
        <f>ROUND(E261*P261,2)</f>
        <v>0</v>
      </c>
      <c r="R261" s="176" t="s">
        <v>252</v>
      </c>
      <c r="S261" s="176" t="s">
        <v>125</v>
      </c>
      <c r="T261" s="177" t="s">
        <v>125</v>
      </c>
      <c r="U261" s="160">
        <v>0</v>
      </c>
      <c r="V261" s="160">
        <f>ROUND(E261*U261,2)</f>
        <v>0</v>
      </c>
      <c r="W261" s="160"/>
      <c r="X261" s="160" t="s">
        <v>208</v>
      </c>
      <c r="Y261" s="160" t="s">
        <v>127</v>
      </c>
      <c r="Z261" s="150"/>
      <c r="AA261" s="150"/>
      <c r="AB261" s="150"/>
      <c r="AC261" s="150"/>
      <c r="AD261" s="150"/>
      <c r="AE261" s="150"/>
      <c r="AF261" s="150"/>
      <c r="AG261" s="150" t="s">
        <v>209</v>
      </c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</row>
    <row r="262" spans="1:60" outlineLevel="2" x14ac:dyDescent="0.2">
      <c r="A262" s="157"/>
      <c r="B262" s="158"/>
      <c r="C262" s="188" t="s">
        <v>409</v>
      </c>
      <c r="D262" s="161"/>
      <c r="E262" s="162">
        <v>2</v>
      </c>
      <c r="F262" s="160"/>
      <c r="G262" s="160"/>
      <c r="H262" s="160"/>
      <c r="I262" s="160"/>
      <c r="J262" s="160"/>
      <c r="K262" s="160"/>
      <c r="L262" s="160"/>
      <c r="M262" s="160"/>
      <c r="N262" s="159"/>
      <c r="O262" s="159"/>
      <c r="P262" s="159"/>
      <c r="Q262" s="159"/>
      <c r="R262" s="160"/>
      <c r="S262" s="160"/>
      <c r="T262" s="160"/>
      <c r="U262" s="160"/>
      <c r="V262" s="160"/>
      <c r="W262" s="160"/>
      <c r="X262" s="160"/>
      <c r="Y262" s="160"/>
      <c r="Z262" s="150"/>
      <c r="AA262" s="150"/>
      <c r="AB262" s="150"/>
      <c r="AC262" s="150"/>
      <c r="AD262" s="150"/>
      <c r="AE262" s="150"/>
      <c r="AF262" s="150"/>
      <c r="AG262" s="150" t="s">
        <v>132</v>
      </c>
      <c r="AH262" s="150">
        <v>0</v>
      </c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1" x14ac:dyDescent="0.2">
      <c r="A263" s="171">
        <v>56</v>
      </c>
      <c r="B263" s="172" t="s">
        <v>410</v>
      </c>
      <c r="C263" s="187" t="s">
        <v>411</v>
      </c>
      <c r="D263" s="173" t="s">
        <v>147</v>
      </c>
      <c r="E263" s="174">
        <v>2</v>
      </c>
      <c r="F263" s="175"/>
      <c r="G263" s="176">
        <f>ROUND(E263*F263,2)</f>
        <v>0</v>
      </c>
      <c r="H263" s="175"/>
      <c r="I263" s="176">
        <f>ROUND(E263*H263,2)</f>
        <v>0</v>
      </c>
      <c r="J263" s="175"/>
      <c r="K263" s="176">
        <f>ROUND(E263*J263,2)</f>
        <v>0</v>
      </c>
      <c r="L263" s="176">
        <v>21</v>
      </c>
      <c r="M263" s="176">
        <f>G263*(1+L263/100)</f>
        <v>0</v>
      </c>
      <c r="N263" s="174">
        <v>0.55000000000000004</v>
      </c>
      <c r="O263" s="174">
        <f>ROUND(E263*N263,2)</f>
        <v>1.1000000000000001</v>
      </c>
      <c r="P263" s="174">
        <v>0</v>
      </c>
      <c r="Q263" s="174">
        <f>ROUND(E263*P263,2)</f>
        <v>0</v>
      </c>
      <c r="R263" s="176" t="s">
        <v>252</v>
      </c>
      <c r="S263" s="176" t="s">
        <v>125</v>
      </c>
      <c r="T263" s="177" t="s">
        <v>125</v>
      </c>
      <c r="U263" s="160">
        <v>0</v>
      </c>
      <c r="V263" s="160">
        <f>ROUND(E263*U263,2)</f>
        <v>0</v>
      </c>
      <c r="W263" s="160"/>
      <c r="X263" s="160" t="s">
        <v>208</v>
      </c>
      <c r="Y263" s="160" t="s">
        <v>127</v>
      </c>
      <c r="Z263" s="150"/>
      <c r="AA263" s="150"/>
      <c r="AB263" s="150"/>
      <c r="AC263" s="150"/>
      <c r="AD263" s="150"/>
      <c r="AE263" s="150"/>
      <c r="AF263" s="150"/>
      <c r="AG263" s="150" t="s">
        <v>209</v>
      </c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outlineLevel="2" x14ac:dyDescent="0.2">
      <c r="A264" s="157"/>
      <c r="B264" s="158"/>
      <c r="C264" s="188" t="s">
        <v>409</v>
      </c>
      <c r="D264" s="161"/>
      <c r="E264" s="162">
        <v>2</v>
      </c>
      <c r="F264" s="160"/>
      <c r="G264" s="160"/>
      <c r="H264" s="160"/>
      <c r="I264" s="160"/>
      <c r="J264" s="160"/>
      <c r="K264" s="160"/>
      <c r="L264" s="160"/>
      <c r="M264" s="160"/>
      <c r="N264" s="159"/>
      <c r="O264" s="159"/>
      <c r="P264" s="159"/>
      <c r="Q264" s="159"/>
      <c r="R264" s="160"/>
      <c r="S264" s="160"/>
      <c r="T264" s="160"/>
      <c r="U264" s="160"/>
      <c r="V264" s="160"/>
      <c r="W264" s="160"/>
      <c r="X264" s="160"/>
      <c r="Y264" s="160"/>
      <c r="Z264" s="150"/>
      <c r="AA264" s="150"/>
      <c r="AB264" s="150"/>
      <c r="AC264" s="150"/>
      <c r="AD264" s="150"/>
      <c r="AE264" s="150"/>
      <c r="AF264" s="150"/>
      <c r="AG264" s="150" t="s">
        <v>132</v>
      </c>
      <c r="AH264" s="150">
        <v>0</v>
      </c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x14ac:dyDescent="0.2">
      <c r="A265" s="164" t="s">
        <v>119</v>
      </c>
      <c r="B265" s="165" t="s">
        <v>79</v>
      </c>
      <c r="C265" s="186" t="s">
        <v>80</v>
      </c>
      <c r="D265" s="166"/>
      <c r="E265" s="167"/>
      <c r="F265" s="168"/>
      <c r="G265" s="168">
        <f>SUMIF(AG266:AG272,"&lt;&gt;NOR",G266:G272)</f>
        <v>0</v>
      </c>
      <c r="H265" s="168"/>
      <c r="I265" s="168">
        <f>SUM(I266:I272)</f>
        <v>0</v>
      </c>
      <c r="J265" s="168"/>
      <c r="K265" s="168">
        <f>SUM(K266:K272)</f>
        <v>0</v>
      </c>
      <c r="L265" s="168"/>
      <c r="M265" s="168">
        <f>SUM(M266:M272)</f>
        <v>0</v>
      </c>
      <c r="N265" s="167"/>
      <c r="O265" s="167">
        <f>SUM(O266:O272)</f>
        <v>34.22</v>
      </c>
      <c r="P265" s="167"/>
      <c r="Q265" s="167">
        <f>SUM(Q266:Q272)</f>
        <v>0</v>
      </c>
      <c r="R265" s="168"/>
      <c r="S265" s="168"/>
      <c r="T265" s="169"/>
      <c r="U265" s="163"/>
      <c r="V265" s="163">
        <f>SUM(V266:V272)</f>
        <v>38.35</v>
      </c>
      <c r="W265" s="163"/>
      <c r="X265" s="163"/>
      <c r="Y265" s="163"/>
      <c r="AG265" t="s">
        <v>120</v>
      </c>
    </row>
    <row r="266" spans="1:60" ht="22.5" outlineLevel="1" x14ac:dyDescent="0.2">
      <c r="A266" s="171">
        <v>57</v>
      </c>
      <c r="B266" s="172" t="s">
        <v>412</v>
      </c>
      <c r="C266" s="187" t="s">
        <v>413</v>
      </c>
      <c r="D266" s="173" t="s">
        <v>142</v>
      </c>
      <c r="E266" s="174">
        <v>141</v>
      </c>
      <c r="F266" s="175"/>
      <c r="G266" s="176">
        <f>ROUND(E266*F266,2)</f>
        <v>0</v>
      </c>
      <c r="H266" s="175"/>
      <c r="I266" s="176">
        <f>ROUND(E266*H266,2)</f>
        <v>0</v>
      </c>
      <c r="J266" s="175"/>
      <c r="K266" s="176">
        <f>ROUND(E266*J266,2)</f>
        <v>0</v>
      </c>
      <c r="L266" s="176">
        <v>21</v>
      </c>
      <c r="M266" s="176">
        <f>G266*(1+L266/100)</f>
        <v>0</v>
      </c>
      <c r="N266" s="174">
        <v>0.188</v>
      </c>
      <c r="O266" s="174">
        <f>ROUND(E266*N266,2)</f>
        <v>26.51</v>
      </c>
      <c r="P266" s="174">
        <v>0</v>
      </c>
      <c r="Q266" s="174">
        <f>ROUND(E266*P266,2)</f>
        <v>0</v>
      </c>
      <c r="R266" s="176" t="s">
        <v>137</v>
      </c>
      <c r="S266" s="176" t="s">
        <v>125</v>
      </c>
      <c r="T266" s="177" t="s">
        <v>125</v>
      </c>
      <c r="U266" s="160">
        <v>0.27200000000000002</v>
      </c>
      <c r="V266" s="160">
        <f>ROUND(E266*U266,2)</f>
        <v>38.35</v>
      </c>
      <c r="W266" s="160"/>
      <c r="X266" s="160" t="s">
        <v>126</v>
      </c>
      <c r="Y266" s="160" t="s">
        <v>127</v>
      </c>
      <c r="Z266" s="150"/>
      <c r="AA266" s="150"/>
      <c r="AB266" s="150"/>
      <c r="AC266" s="150"/>
      <c r="AD266" s="150"/>
      <c r="AE266" s="150"/>
      <c r="AF266" s="150"/>
      <c r="AG266" s="150" t="s">
        <v>128</v>
      </c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2" x14ac:dyDescent="0.2">
      <c r="A267" s="157"/>
      <c r="B267" s="158"/>
      <c r="C267" s="254" t="s">
        <v>414</v>
      </c>
      <c r="D267" s="255"/>
      <c r="E267" s="255"/>
      <c r="F267" s="255"/>
      <c r="G267" s="255"/>
      <c r="H267" s="160"/>
      <c r="I267" s="160"/>
      <c r="J267" s="160"/>
      <c r="K267" s="160"/>
      <c r="L267" s="160"/>
      <c r="M267" s="160"/>
      <c r="N267" s="159"/>
      <c r="O267" s="159"/>
      <c r="P267" s="159"/>
      <c r="Q267" s="159"/>
      <c r="R267" s="160"/>
      <c r="S267" s="160"/>
      <c r="T267" s="160"/>
      <c r="U267" s="160"/>
      <c r="V267" s="160"/>
      <c r="W267" s="160"/>
      <c r="X267" s="160"/>
      <c r="Y267" s="160"/>
      <c r="Z267" s="150"/>
      <c r="AA267" s="150"/>
      <c r="AB267" s="150"/>
      <c r="AC267" s="150"/>
      <c r="AD267" s="150"/>
      <c r="AE267" s="150"/>
      <c r="AF267" s="150"/>
      <c r="AG267" s="150" t="s">
        <v>130</v>
      </c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outlineLevel="2" x14ac:dyDescent="0.2">
      <c r="A268" s="157"/>
      <c r="B268" s="158"/>
      <c r="C268" s="188" t="s">
        <v>415</v>
      </c>
      <c r="D268" s="161"/>
      <c r="E268" s="162">
        <v>72</v>
      </c>
      <c r="F268" s="160"/>
      <c r="G268" s="160"/>
      <c r="H268" s="160"/>
      <c r="I268" s="160"/>
      <c r="J268" s="160"/>
      <c r="K268" s="160"/>
      <c r="L268" s="160"/>
      <c r="M268" s="160"/>
      <c r="N268" s="159"/>
      <c r="O268" s="159"/>
      <c r="P268" s="159"/>
      <c r="Q268" s="159"/>
      <c r="R268" s="160"/>
      <c r="S268" s="160"/>
      <c r="T268" s="160"/>
      <c r="U268" s="160"/>
      <c r="V268" s="160"/>
      <c r="W268" s="160"/>
      <c r="X268" s="160"/>
      <c r="Y268" s="160"/>
      <c r="Z268" s="150"/>
      <c r="AA268" s="150"/>
      <c r="AB268" s="150"/>
      <c r="AC268" s="150"/>
      <c r="AD268" s="150"/>
      <c r="AE268" s="150"/>
      <c r="AF268" s="150"/>
      <c r="AG268" s="150" t="s">
        <v>132</v>
      </c>
      <c r="AH268" s="150">
        <v>0</v>
      </c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</row>
    <row r="269" spans="1:60" outlineLevel="3" x14ac:dyDescent="0.2">
      <c r="A269" s="157"/>
      <c r="B269" s="158"/>
      <c r="C269" s="188" t="s">
        <v>416</v>
      </c>
      <c r="D269" s="161"/>
      <c r="E269" s="162">
        <v>69</v>
      </c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60"/>
      <c r="Z269" s="150"/>
      <c r="AA269" s="150"/>
      <c r="AB269" s="150"/>
      <c r="AC269" s="150"/>
      <c r="AD269" s="150"/>
      <c r="AE269" s="150"/>
      <c r="AF269" s="150"/>
      <c r="AG269" s="150" t="s">
        <v>132</v>
      </c>
      <c r="AH269" s="150">
        <v>0</v>
      </c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outlineLevel="1" x14ac:dyDescent="0.2">
      <c r="A270" s="179">
        <v>58</v>
      </c>
      <c r="B270" s="180" t="s">
        <v>417</v>
      </c>
      <c r="C270" s="189" t="s">
        <v>418</v>
      </c>
      <c r="D270" s="181" t="s">
        <v>419</v>
      </c>
      <c r="E270" s="182">
        <v>1</v>
      </c>
      <c r="F270" s="183"/>
      <c r="G270" s="184">
        <f>ROUND(E270*F270,2)</f>
        <v>0</v>
      </c>
      <c r="H270" s="183"/>
      <c r="I270" s="184">
        <f>ROUND(E270*H270,2)</f>
        <v>0</v>
      </c>
      <c r="J270" s="183"/>
      <c r="K270" s="184">
        <f>ROUND(E270*J270,2)</f>
        <v>0</v>
      </c>
      <c r="L270" s="184">
        <v>21</v>
      </c>
      <c r="M270" s="184">
        <f>G270*(1+L270/100)</f>
        <v>0</v>
      </c>
      <c r="N270" s="182">
        <v>0</v>
      </c>
      <c r="O270" s="182">
        <f>ROUND(E270*N270,2)</f>
        <v>0</v>
      </c>
      <c r="P270" s="182">
        <v>0</v>
      </c>
      <c r="Q270" s="182">
        <f>ROUND(E270*P270,2)</f>
        <v>0</v>
      </c>
      <c r="R270" s="184"/>
      <c r="S270" s="184" t="s">
        <v>202</v>
      </c>
      <c r="T270" s="185" t="s">
        <v>194</v>
      </c>
      <c r="U270" s="160">
        <v>0</v>
      </c>
      <c r="V270" s="160">
        <f>ROUND(E270*U270,2)</f>
        <v>0</v>
      </c>
      <c r="W270" s="160"/>
      <c r="X270" s="160" t="s">
        <v>126</v>
      </c>
      <c r="Y270" s="160" t="s">
        <v>127</v>
      </c>
      <c r="Z270" s="150"/>
      <c r="AA270" s="150"/>
      <c r="AB270" s="150"/>
      <c r="AC270" s="150"/>
      <c r="AD270" s="150"/>
      <c r="AE270" s="150"/>
      <c r="AF270" s="150"/>
      <c r="AG270" s="150" t="s">
        <v>128</v>
      </c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</row>
    <row r="271" spans="1:60" ht="22.5" outlineLevel="1" x14ac:dyDescent="0.2">
      <c r="A271" s="171">
        <v>59</v>
      </c>
      <c r="B271" s="172" t="s">
        <v>420</v>
      </c>
      <c r="C271" s="187" t="s">
        <v>421</v>
      </c>
      <c r="D271" s="173" t="s">
        <v>422</v>
      </c>
      <c r="E271" s="174">
        <v>141</v>
      </c>
      <c r="F271" s="175"/>
      <c r="G271" s="176">
        <f>ROUND(E271*F271,2)</f>
        <v>0</v>
      </c>
      <c r="H271" s="175"/>
      <c r="I271" s="176">
        <f>ROUND(E271*H271,2)</f>
        <v>0</v>
      </c>
      <c r="J271" s="175"/>
      <c r="K271" s="176">
        <f>ROUND(E271*J271,2)</f>
        <v>0</v>
      </c>
      <c r="L271" s="176">
        <v>21</v>
      </c>
      <c r="M271" s="176">
        <f>G271*(1+L271/100)</f>
        <v>0</v>
      </c>
      <c r="N271" s="174">
        <v>5.4699999999999999E-2</v>
      </c>
      <c r="O271" s="174">
        <f>ROUND(E271*N271,2)</f>
        <v>7.71</v>
      </c>
      <c r="P271" s="174">
        <v>0</v>
      </c>
      <c r="Q271" s="174">
        <f>ROUND(E271*P271,2)</f>
        <v>0</v>
      </c>
      <c r="R271" s="176" t="s">
        <v>252</v>
      </c>
      <c r="S271" s="176" t="s">
        <v>125</v>
      </c>
      <c r="T271" s="177" t="s">
        <v>125</v>
      </c>
      <c r="U271" s="160">
        <v>0</v>
      </c>
      <c r="V271" s="160">
        <f>ROUND(E271*U271,2)</f>
        <v>0</v>
      </c>
      <c r="W271" s="160"/>
      <c r="X271" s="160" t="s">
        <v>208</v>
      </c>
      <c r="Y271" s="160" t="s">
        <v>127</v>
      </c>
      <c r="Z271" s="150"/>
      <c r="AA271" s="150"/>
      <c r="AB271" s="150"/>
      <c r="AC271" s="150"/>
      <c r="AD271" s="150"/>
      <c r="AE271" s="150"/>
      <c r="AF271" s="150"/>
      <c r="AG271" s="150" t="s">
        <v>209</v>
      </c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2" x14ac:dyDescent="0.2">
      <c r="A272" s="157"/>
      <c r="B272" s="158"/>
      <c r="C272" s="188" t="s">
        <v>423</v>
      </c>
      <c r="D272" s="161"/>
      <c r="E272" s="162">
        <v>141</v>
      </c>
      <c r="F272" s="160"/>
      <c r="G272" s="160"/>
      <c r="H272" s="160"/>
      <c r="I272" s="160"/>
      <c r="J272" s="160"/>
      <c r="K272" s="160"/>
      <c r="L272" s="160"/>
      <c r="M272" s="160"/>
      <c r="N272" s="159"/>
      <c r="O272" s="159"/>
      <c r="P272" s="159"/>
      <c r="Q272" s="159"/>
      <c r="R272" s="160"/>
      <c r="S272" s="160"/>
      <c r="T272" s="160"/>
      <c r="U272" s="160"/>
      <c r="V272" s="160"/>
      <c r="W272" s="160"/>
      <c r="X272" s="160"/>
      <c r="Y272" s="160"/>
      <c r="Z272" s="150"/>
      <c r="AA272" s="150"/>
      <c r="AB272" s="150"/>
      <c r="AC272" s="150"/>
      <c r="AD272" s="150"/>
      <c r="AE272" s="150"/>
      <c r="AF272" s="150"/>
      <c r="AG272" s="150" t="s">
        <v>132</v>
      </c>
      <c r="AH272" s="150">
        <v>5</v>
      </c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x14ac:dyDescent="0.2">
      <c r="A273" s="164" t="s">
        <v>119</v>
      </c>
      <c r="B273" s="165" t="s">
        <v>81</v>
      </c>
      <c r="C273" s="186" t="s">
        <v>82</v>
      </c>
      <c r="D273" s="166"/>
      <c r="E273" s="167"/>
      <c r="F273" s="168"/>
      <c r="G273" s="168">
        <f>SUMIF(AG274:AG277,"&lt;&gt;NOR",G274:G277)</f>
        <v>0</v>
      </c>
      <c r="H273" s="168"/>
      <c r="I273" s="168">
        <f>SUM(I274:I277)</f>
        <v>0</v>
      </c>
      <c r="J273" s="168"/>
      <c r="K273" s="168">
        <f>SUM(K274:K277)</f>
        <v>0</v>
      </c>
      <c r="L273" s="168"/>
      <c r="M273" s="168">
        <f>SUM(M274:M277)</f>
        <v>0</v>
      </c>
      <c r="N273" s="167"/>
      <c r="O273" s="167">
        <f>SUM(O274:O277)</f>
        <v>0.06</v>
      </c>
      <c r="P273" s="167"/>
      <c r="Q273" s="167">
        <f>SUM(Q274:Q277)</f>
        <v>0</v>
      </c>
      <c r="R273" s="168"/>
      <c r="S273" s="168"/>
      <c r="T273" s="169"/>
      <c r="U273" s="163"/>
      <c r="V273" s="163">
        <f>SUM(V274:V277)</f>
        <v>0.4</v>
      </c>
      <c r="W273" s="163"/>
      <c r="X273" s="163"/>
      <c r="Y273" s="163"/>
      <c r="AG273" t="s">
        <v>120</v>
      </c>
    </row>
    <row r="274" spans="1:60" ht="22.5" outlineLevel="1" x14ac:dyDescent="0.2">
      <c r="A274" s="171">
        <v>60</v>
      </c>
      <c r="B274" s="172" t="s">
        <v>424</v>
      </c>
      <c r="C274" s="187" t="s">
        <v>425</v>
      </c>
      <c r="D274" s="173" t="s">
        <v>422</v>
      </c>
      <c r="E274" s="174">
        <v>1</v>
      </c>
      <c r="F274" s="175"/>
      <c r="G274" s="176">
        <f>ROUND(E274*F274,2)</f>
        <v>0</v>
      </c>
      <c r="H274" s="175"/>
      <c r="I274" s="176">
        <f>ROUND(E274*H274,2)</f>
        <v>0</v>
      </c>
      <c r="J274" s="175"/>
      <c r="K274" s="176">
        <f>ROUND(E274*J274,2)</f>
        <v>0</v>
      </c>
      <c r="L274" s="176">
        <v>21</v>
      </c>
      <c r="M274" s="176">
        <f>G274*(1+L274/100)</f>
        <v>0</v>
      </c>
      <c r="N274" s="174">
        <v>1.4999999999999999E-4</v>
      </c>
      <c r="O274" s="174">
        <f>ROUND(E274*N274,2)</f>
        <v>0</v>
      </c>
      <c r="P274" s="174">
        <v>0</v>
      </c>
      <c r="Q274" s="174">
        <f>ROUND(E274*P274,2)</f>
        <v>0</v>
      </c>
      <c r="R274" s="176" t="s">
        <v>275</v>
      </c>
      <c r="S274" s="176" t="s">
        <v>125</v>
      </c>
      <c r="T274" s="177" t="s">
        <v>125</v>
      </c>
      <c r="U274" s="160">
        <v>0.4</v>
      </c>
      <c r="V274" s="160">
        <f>ROUND(E274*U274,2)</f>
        <v>0.4</v>
      </c>
      <c r="W274" s="160"/>
      <c r="X274" s="160" t="s">
        <v>126</v>
      </c>
      <c r="Y274" s="160" t="s">
        <v>127</v>
      </c>
      <c r="Z274" s="150"/>
      <c r="AA274" s="150"/>
      <c r="AB274" s="150"/>
      <c r="AC274" s="150"/>
      <c r="AD274" s="150"/>
      <c r="AE274" s="150"/>
      <c r="AF274" s="150"/>
      <c r="AG274" s="150" t="s">
        <v>128</v>
      </c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</row>
    <row r="275" spans="1:60" outlineLevel="2" x14ac:dyDescent="0.2">
      <c r="A275" s="157"/>
      <c r="B275" s="158"/>
      <c r="C275" s="254" t="s">
        <v>426</v>
      </c>
      <c r="D275" s="255"/>
      <c r="E275" s="255"/>
      <c r="F275" s="255"/>
      <c r="G275" s="255"/>
      <c r="H275" s="160"/>
      <c r="I275" s="160"/>
      <c r="J275" s="160"/>
      <c r="K275" s="160"/>
      <c r="L275" s="160"/>
      <c r="M275" s="160"/>
      <c r="N275" s="159"/>
      <c r="O275" s="159"/>
      <c r="P275" s="159"/>
      <c r="Q275" s="159"/>
      <c r="R275" s="160"/>
      <c r="S275" s="160"/>
      <c r="T275" s="160"/>
      <c r="U275" s="160"/>
      <c r="V275" s="160"/>
      <c r="W275" s="160"/>
      <c r="X275" s="160"/>
      <c r="Y275" s="160"/>
      <c r="Z275" s="150"/>
      <c r="AA275" s="150"/>
      <c r="AB275" s="150"/>
      <c r="AC275" s="150"/>
      <c r="AD275" s="150"/>
      <c r="AE275" s="150"/>
      <c r="AF275" s="150"/>
      <c r="AG275" s="150" t="s">
        <v>130</v>
      </c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outlineLevel="1" x14ac:dyDescent="0.2">
      <c r="A276" s="171">
        <v>61</v>
      </c>
      <c r="B276" s="172" t="s">
        <v>427</v>
      </c>
      <c r="C276" s="187" t="s">
        <v>428</v>
      </c>
      <c r="D276" s="173" t="s">
        <v>419</v>
      </c>
      <c r="E276" s="174">
        <v>1</v>
      </c>
      <c r="F276" s="175"/>
      <c r="G276" s="176">
        <f>ROUND(E276*F276,2)</f>
        <v>0</v>
      </c>
      <c r="H276" s="175"/>
      <c r="I276" s="176">
        <f>ROUND(E276*H276,2)</f>
        <v>0</v>
      </c>
      <c r="J276" s="175"/>
      <c r="K276" s="176">
        <f>ROUND(E276*J276,2)</f>
        <v>0</v>
      </c>
      <c r="L276" s="176">
        <v>21</v>
      </c>
      <c r="M276" s="176">
        <f>G276*(1+L276/100)</f>
        <v>0</v>
      </c>
      <c r="N276" s="174">
        <v>0.06</v>
      </c>
      <c r="O276" s="174">
        <f>ROUND(E276*N276,2)</f>
        <v>0.06</v>
      </c>
      <c r="P276" s="174">
        <v>0</v>
      </c>
      <c r="Q276" s="174">
        <f>ROUND(E276*P276,2)</f>
        <v>0</v>
      </c>
      <c r="R276" s="176"/>
      <c r="S276" s="176" t="s">
        <v>202</v>
      </c>
      <c r="T276" s="177" t="s">
        <v>194</v>
      </c>
      <c r="U276" s="160">
        <v>0</v>
      </c>
      <c r="V276" s="160">
        <f>ROUND(E276*U276,2)</f>
        <v>0</v>
      </c>
      <c r="W276" s="160"/>
      <c r="X276" s="160" t="s">
        <v>208</v>
      </c>
      <c r="Y276" s="160" t="s">
        <v>127</v>
      </c>
      <c r="Z276" s="150"/>
      <c r="AA276" s="150"/>
      <c r="AB276" s="150"/>
      <c r="AC276" s="150"/>
      <c r="AD276" s="150"/>
      <c r="AE276" s="150"/>
      <c r="AF276" s="150"/>
      <c r="AG276" s="150" t="s">
        <v>209</v>
      </c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</row>
    <row r="277" spans="1:60" ht="22.5" outlineLevel="2" x14ac:dyDescent="0.2">
      <c r="A277" s="157"/>
      <c r="B277" s="158"/>
      <c r="C277" s="250" t="s">
        <v>429</v>
      </c>
      <c r="D277" s="251"/>
      <c r="E277" s="251"/>
      <c r="F277" s="251"/>
      <c r="G277" s="251"/>
      <c r="H277" s="160"/>
      <c r="I277" s="160"/>
      <c r="J277" s="160"/>
      <c r="K277" s="160"/>
      <c r="L277" s="160"/>
      <c r="M277" s="160"/>
      <c r="N277" s="159"/>
      <c r="O277" s="159"/>
      <c r="P277" s="159"/>
      <c r="Q277" s="159"/>
      <c r="R277" s="160"/>
      <c r="S277" s="160"/>
      <c r="T277" s="160"/>
      <c r="U277" s="160"/>
      <c r="V277" s="160"/>
      <c r="W277" s="160"/>
      <c r="X277" s="160"/>
      <c r="Y277" s="160"/>
      <c r="Z277" s="150"/>
      <c r="AA277" s="150"/>
      <c r="AB277" s="150"/>
      <c r="AC277" s="150"/>
      <c r="AD277" s="150"/>
      <c r="AE277" s="150"/>
      <c r="AF277" s="150"/>
      <c r="AG277" s="150" t="s">
        <v>182</v>
      </c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78" t="str">
        <f>C277</f>
        <v>Provozní řád - cedule včetně stojanu (ocelový nerezový rám jackl 20x30 s oboustraně potištěnou tabulkou vel. 600x1000mm, konstrukce zabetonována, deska 3mm oboustranný barevný potisk)</v>
      </c>
      <c r="BB277" s="150"/>
      <c r="BC277" s="150"/>
      <c r="BD277" s="150"/>
      <c r="BE277" s="150"/>
      <c r="BF277" s="150"/>
      <c r="BG277" s="150"/>
      <c r="BH277" s="150"/>
    </row>
    <row r="278" spans="1:60" x14ac:dyDescent="0.2">
      <c r="A278" s="164" t="s">
        <v>119</v>
      </c>
      <c r="B278" s="165" t="s">
        <v>83</v>
      </c>
      <c r="C278" s="186" t="s">
        <v>84</v>
      </c>
      <c r="D278" s="166"/>
      <c r="E278" s="167"/>
      <c r="F278" s="168"/>
      <c r="G278" s="168">
        <f>SUMIF(AG279:AG279,"&lt;&gt;NOR",G279:G279)</f>
        <v>0</v>
      </c>
      <c r="H278" s="168"/>
      <c r="I278" s="168">
        <f>SUM(I279:I279)</f>
        <v>0</v>
      </c>
      <c r="J278" s="168"/>
      <c r="K278" s="168">
        <f>SUM(K279:K279)</f>
        <v>0</v>
      </c>
      <c r="L278" s="168"/>
      <c r="M278" s="168">
        <f>SUM(M279:M279)</f>
        <v>0</v>
      </c>
      <c r="N278" s="167"/>
      <c r="O278" s="167">
        <f>SUM(O279:O279)</f>
        <v>0</v>
      </c>
      <c r="P278" s="167"/>
      <c r="Q278" s="167">
        <f>SUM(Q279:Q279)</f>
        <v>0</v>
      </c>
      <c r="R278" s="168"/>
      <c r="S278" s="168"/>
      <c r="T278" s="169"/>
      <c r="U278" s="163"/>
      <c r="V278" s="163">
        <f>SUM(V279:V279)</f>
        <v>16.489999999999998</v>
      </c>
      <c r="W278" s="163"/>
      <c r="X278" s="163"/>
      <c r="Y278" s="163"/>
      <c r="AG278" t="s">
        <v>120</v>
      </c>
    </row>
    <row r="279" spans="1:60" outlineLevel="1" x14ac:dyDescent="0.2">
      <c r="A279" s="179">
        <v>62</v>
      </c>
      <c r="B279" s="180" t="s">
        <v>430</v>
      </c>
      <c r="C279" s="189" t="s">
        <v>431</v>
      </c>
      <c r="D279" s="181" t="s">
        <v>207</v>
      </c>
      <c r="E279" s="182">
        <v>1499.42093</v>
      </c>
      <c r="F279" s="183"/>
      <c r="G279" s="184">
        <f>ROUND(E279*F279,2)</f>
        <v>0</v>
      </c>
      <c r="H279" s="183"/>
      <c r="I279" s="184">
        <f>ROUND(E279*H279,2)</f>
        <v>0</v>
      </c>
      <c r="J279" s="183"/>
      <c r="K279" s="184">
        <f>ROUND(E279*J279,2)</f>
        <v>0</v>
      </c>
      <c r="L279" s="184">
        <v>21</v>
      </c>
      <c r="M279" s="184">
        <f>G279*(1+L279/100)</f>
        <v>0</v>
      </c>
      <c r="N279" s="182">
        <v>0</v>
      </c>
      <c r="O279" s="182">
        <f>ROUND(E279*N279,2)</f>
        <v>0</v>
      </c>
      <c r="P279" s="182">
        <v>0</v>
      </c>
      <c r="Q279" s="182">
        <f>ROUND(E279*P279,2)</f>
        <v>0</v>
      </c>
      <c r="R279" s="184"/>
      <c r="S279" s="184" t="s">
        <v>202</v>
      </c>
      <c r="T279" s="185" t="s">
        <v>194</v>
      </c>
      <c r="U279" s="160">
        <v>1.0999999999999999E-2</v>
      </c>
      <c r="V279" s="160">
        <f>ROUND(E279*U279,2)</f>
        <v>16.489999999999998</v>
      </c>
      <c r="W279" s="160"/>
      <c r="X279" s="160" t="s">
        <v>432</v>
      </c>
      <c r="Y279" s="160" t="s">
        <v>127</v>
      </c>
      <c r="Z279" s="150"/>
      <c r="AA279" s="150"/>
      <c r="AB279" s="150"/>
      <c r="AC279" s="150"/>
      <c r="AD279" s="150"/>
      <c r="AE279" s="150"/>
      <c r="AF279" s="150"/>
      <c r="AG279" s="150" t="s">
        <v>433</v>
      </c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x14ac:dyDescent="0.2">
      <c r="A280" s="164" t="s">
        <v>119</v>
      </c>
      <c r="B280" s="165" t="s">
        <v>85</v>
      </c>
      <c r="C280" s="186" t="s">
        <v>86</v>
      </c>
      <c r="D280" s="166"/>
      <c r="E280" s="167"/>
      <c r="F280" s="168"/>
      <c r="G280" s="168">
        <f>SUMIF(AG281:AG313,"&lt;&gt;NOR",G281:G313)</f>
        <v>0</v>
      </c>
      <c r="H280" s="168"/>
      <c r="I280" s="168">
        <f>SUM(I281:I313)</f>
        <v>0</v>
      </c>
      <c r="J280" s="168"/>
      <c r="K280" s="168">
        <f>SUM(K281:K313)</f>
        <v>0</v>
      </c>
      <c r="L280" s="168"/>
      <c r="M280" s="168">
        <f>SUM(M281:M313)</f>
        <v>0</v>
      </c>
      <c r="N280" s="167"/>
      <c r="O280" s="167">
        <f>SUM(O281:O313)</f>
        <v>2</v>
      </c>
      <c r="P280" s="167"/>
      <c r="Q280" s="167">
        <f>SUM(Q281:Q313)</f>
        <v>0</v>
      </c>
      <c r="R280" s="168"/>
      <c r="S280" s="168"/>
      <c r="T280" s="169"/>
      <c r="U280" s="163"/>
      <c r="V280" s="163">
        <f>SUM(V281:V313)</f>
        <v>711.14</v>
      </c>
      <c r="W280" s="163"/>
      <c r="X280" s="163"/>
      <c r="Y280" s="163"/>
      <c r="AG280" t="s">
        <v>120</v>
      </c>
    </row>
    <row r="281" spans="1:60" outlineLevel="1" x14ac:dyDescent="0.2">
      <c r="A281" s="171">
        <v>63</v>
      </c>
      <c r="B281" s="172" t="s">
        <v>434</v>
      </c>
      <c r="C281" s="187" t="s">
        <v>435</v>
      </c>
      <c r="D281" s="173" t="s">
        <v>251</v>
      </c>
      <c r="E281" s="174">
        <v>1653.7</v>
      </c>
      <c r="F281" s="175"/>
      <c r="G281" s="176">
        <f>ROUND(E281*F281,2)</f>
        <v>0</v>
      </c>
      <c r="H281" s="175"/>
      <c r="I281" s="176">
        <f>ROUND(E281*H281,2)</f>
        <v>0</v>
      </c>
      <c r="J281" s="175"/>
      <c r="K281" s="176">
        <f>ROUND(E281*J281,2)</f>
        <v>0</v>
      </c>
      <c r="L281" s="176">
        <v>21</v>
      </c>
      <c r="M281" s="176">
        <f>G281*(1+L281/100)</f>
        <v>0</v>
      </c>
      <c r="N281" s="174">
        <v>6.0000000000000002E-5</v>
      </c>
      <c r="O281" s="174">
        <f>ROUND(E281*N281,2)</f>
        <v>0.1</v>
      </c>
      <c r="P281" s="174">
        <v>0</v>
      </c>
      <c r="Q281" s="174">
        <f>ROUND(E281*P281,2)</f>
        <v>0</v>
      </c>
      <c r="R281" s="176" t="s">
        <v>436</v>
      </c>
      <c r="S281" s="176" t="s">
        <v>125</v>
      </c>
      <c r="T281" s="177" t="s">
        <v>125</v>
      </c>
      <c r="U281" s="160">
        <v>0.42599999999999999</v>
      </c>
      <c r="V281" s="160">
        <f>ROUND(E281*U281,2)</f>
        <v>704.48</v>
      </c>
      <c r="W281" s="160"/>
      <c r="X281" s="160" t="s">
        <v>126</v>
      </c>
      <c r="Y281" s="160" t="s">
        <v>127</v>
      </c>
      <c r="Z281" s="150"/>
      <c r="AA281" s="150"/>
      <c r="AB281" s="150"/>
      <c r="AC281" s="150"/>
      <c r="AD281" s="150"/>
      <c r="AE281" s="150"/>
      <c r="AF281" s="150"/>
      <c r="AG281" s="150" t="s">
        <v>128</v>
      </c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outlineLevel="2" x14ac:dyDescent="0.2">
      <c r="A282" s="157"/>
      <c r="B282" s="158"/>
      <c r="C282" s="188" t="s">
        <v>437</v>
      </c>
      <c r="D282" s="161"/>
      <c r="E282" s="162">
        <v>1653.7</v>
      </c>
      <c r="F282" s="160"/>
      <c r="G282" s="160"/>
      <c r="H282" s="160"/>
      <c r="I282" s="160"/>
      <c r="J282" s="160"/>
      <c r="K282" s="160"/>
      <c r="L282" s="160"/>
      <c r="M282" s="160"/>
      <c r="N282" s="159"/>
      <c r="O282" s="159"/>
      <c r="P282" s="159"/>
      <c r="Q282" s="159"/>
      <c r="R282" s="160"/>
      <c r="S282" s="160"/>
      <c r="T282" s="160"/>
      <c r="U282" s="160"/>
      <c r="V282" s="160"/>
      <c r="W282" s="160"/>
      <c r="X282" s="160"/>
      <c r="Y282" s="160"/>
      <c r="Z282" s="150"/>
      <c r="AA282" s="150"/>
      <c r="AB282" s="150"/>
      <c r="AC282" s="150"/>
      <c r="AD282" s="150"/>
      <c r="AE282" s="150"/>
      <c r="AF282" s="150"/>
      <c r="AG282" s="150" t="s">
        <v>132</v>
      </c>
      <c r="AH282" s="150">
        <v>0</v>
      </c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</row>
    <row r="283" spans="1:60" outlineLevel="1" x14ac:dyDescent="0.2">
      <c r="A283" s="171">
        <v>64</v>
      </c>
      <c r="B283" s="172" t="s">
        <v>438</v>
      </c>
      <c r="C283" s="187" t="s">
        <v>439</v>
      </c>
      <c r="D283" s="173" t="s">
        <v>142</v>
      </c>
      <c r="E283" s="174">
        <v>45</v>
      </c>
      <c r="F283" s="175"/>
      <c r="G283" s="176">
        <f>ROUND(E283*F283,2)</f>
        <v>0</v>
      </c>
      <c r="H283" s="175"/>
      <c r="I283" s="176">
        <f>ROUND(E283*H283,2)</f>
        <v>0</v>
      </c>
      <c r="J283" s="175"/>
      <c r="K283" s="176">
        <f>ROUND(E283*J283,2)</f>
        <v>0</v>
      </c>
      <c r="L283" s="176">
        <v>21</v>
      </c>
      <c r="M283" s="176">
        <f>G283*(1+L283/100)</f>
        <v>0</v>
      </c>
      <c r="N283" s="174">
        <v>0</v>
      </c>
      <c r="O283" s="174">
        <f>ROUND(E283*N283,2)</f>
        <v>0</v>
      </c>
      <c r="P283" s="174">
        <v>0</v>
      </c>
      <c r="Q283" s="174">
        <f>ROUND(E283*P283,2)</f>
        <v>0</v>
      </c>
      <c r="R283" s="176"/>
      <c r="S283" s="176" t="s">
        <v>202</v>
      </c>
      <c r="T283" s="177" t="s">
        <v>194</v>
      </c>
      <c r="U283" s="160">
        <v>0</v>
      </c>
      <c r="V283" s="160">
        <f>ROUND(E283*U283,2)</f>
        <v>0</v>
      </c>
      <c r="W283" s="160"/>
      <c r="X283" s="160" t="s">
        <v>126</v>
      </c>
      <c r="Y283" s="160" t="s">
        <v>127</v>
      </c>
      <c r="Z283" s="150"/>
      <c r="AA283" s="150"/>
      <c r="AB283" s="150"/>
      <c r="AC283" s="150"/>
      <c r="AD283" s="150"/>
      <c r="AE283" s="150"/>
      <c r="AF283" s="150"/>
      <c r="AG283" s="150" t="s">
        <v>128</v>
      </c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</row>
    <row r="284" spans="1:60" outlineLevel="2" x14ac:dyDescent="0.2">
      <c r="A284" s="157"/>
      <c r="B284" s="158"/>
      <c r="C284" s="188" t="s">
        <v>440</v>
      </c>
      <c r="D284" s="161"/>
      <c r="E284" s="162"/>
      <c r="F284" s="160"/>
      <c r="G284" s="160"/>
      <c r="H284" s="160"/>
      <c r="I284" s="160"/>
      <c r="J284" s="160"/>
      <c r="K284" s="160"/>
      <c r="L284" s="160"/>
      <c r="M284" s="160"/>
      <c r="N284" s="159"/>
      <c r="O284" s="159"/>
      <c r="P284" s="159"/>
      <c r="Q284" s="159"/>
      <c r="R284" s="160"/>
      <c r="S284" s="160"/>
      <c r="T284" s="160"/>
      <c r="U284" s="160"/>
      <c r="V284" s="160"/>
      <c r="W284" s="160"/>
      <c r="X284" s="160"/>
      <c r="Y284" s="160"/>
      <c r="Z284" s="150"/>
      <c r="AA284" s="150"/>
      <c r="AB284" s="150"/>
      <c r="AC284" s="150"/>
      <c r="AD284" s="150"/>
      <c r="AE284" s="150"/>
      <c r="AF284" s="150"/>
      <c r="AG284" s="150" t="s">
        <v>132</v>
      </c>
      <c r="AH284" s="150">
        <v>0</v>
      </c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</row>
    <row r="285" spans="1:60" outlineLevel="3" x14ac:dyDescent="0.2">
      <c r="A285" s="157"/>
      <c r="B285" s="158"/>
      <c r="C285" s="188" t="s">
        <v>441</v>
      </c>
      <c r="D285" s="161"/>
      <c r="E285" s="162"/>
      <c r="F285" s="160"/>
      <c r="G285" s="160"/>
      <c r="H285" s="160"/>
      <c r="I285" s="160"/>
      <c r="J285" s="160"/>
      <c r="K285" s="160"/>
      <c r="L285" s="160"/>
      <c r="M285" s="160"/>
      <c r="N285" s="159"/>
      <c r="O285" s="159"/>
      <c r="P285" s="159"/>
      <c r="Q285" s="159"/>
      <c r="R285" s="160"/>
      <c r="S285" s="160"/>
      <c r="T285" s="160"/>
      <c r="U285" s="160"/>
      <c r="V285" s="160"/>
      <c r="W285" s="160"/>
      <c r="X285" s="160"/>
      <c r="Y285" s="160"/>
      <c r="Z285" s="150"/>
      <c r="AA285" s="150"/>
      <c r="AB285" s="150"/>
      <c r="AC285" s="150"/>
      <c r="AD285" s="150"/>
      <c r="AE285" s="150"/>
      <c r="AF285" s="150"/>
      <c r="AG285" s="150" t="s">
        <v>132</v>
      </c>
      <c r="AH285" s="150">
        <v>0</v>
      </c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outlineLevel="3" x14ac:dyDescent="0.2">
      <c r="A286" s="157"/>
      <c r="B286" s="158"/>
      <c r="C286" s="188" t="s">
        <v>442</v>
      </c>
      <c r="D286" s="161"/>
      <c r="E286" s="162">
        <v>45</v>
      </c>
      <c r="F286" s="160"/>
      <c r="G286" s="160"/>
      <c r="H286" s="160"/>
      <c r="I286" s="160"/>
      <c r="J286" s="160"/>
      <c r="K286" s="160"/>
      <c r="L286" s="160"/>
      <c r="M286" s="160"/>
      <c r="N286" s="159"/>
      <c r="O286" s="159"/>
      <c r="P286" s="159"/>
      <c r="Q286" s="159"/>
      <c r="R286" s="160"/>
      <c r="S286" s="160"/>
      <c r="T286" s="160"/>
      <c r="U286" s="160"/>
      <c r="V286" s="160"/>
      <c r="W286" s="160"/>
      <c r="X286" s="160"/>
      <c r="Y286" s="160"/>
      <c r="Z286" s="150"/>
      <c r="AA286" s="150"/>
      <c r="AB286" s="150"/>
      <c r="AC286" s="150"/>
      <c r="AD286" s="150"/>
      <c r="AE286" s="150"/>
      <c r="AF286" s="150"/>
      <c r="AG286" s="150" t="s">
        <v>132</v>
      </c>
      <c r="AH286" s="150">
        <v>0</v>
      </c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</row>
    <row r="287" spans="1:60" outlineLevel="1" x14ac:dyDescent="0.2">
      <c r="A287" s="171">
        <v>65</v>
      </c>
      <c r="B287" s="172" t="s">
        <v>443</v>
      </c>
      <c r="C287" s="187" t="s">
        <v>444</v>
      </c>
      <c r="D287" s="173" t="s">
        <v>142</v>
      </c>
      <c r="E287" s="174">
        <v>23</v>
      </c>
      <c r="F287" s="175"/>
      <c r="G287" s="176">
        <f>ROUND(E287*F287,2)</f>
        <v>0</v>
      </c>
      <c r="H287" s="175"/>
      <c r="I287" s="176">
        <f>ROUND(E287*H287,2)</f>
        <v>0</v>
      </c>
      <c r="J287" s="175"/>
      <c r="K287" s="176">
        <f>ROUND(E287*J287,2)</f>
        <v>0</v>
      </c>
      <c r="L287" s="176">
        <v>21</v>
      </c>
      <c r="M287" s="176">
        <f>G287*(1+L287/100)</f>
        <v>0</v>
      </c>
      <c r="N287" s="174">
        <v>0</v>
      </c>
      <c r="O287" s="174">
        <f>ROUND(E287*N287,2)</f>
        <v>0</v>
      </c>
      <c r="P287" s="174">
        <v>0</v>
      </c>
      <c r="Q287" s="174">
        <f>ROUND(E287*P287,2)</f>
        <v>0</v>
      </c>
      <c r="R287" s="176"/>
      <c r="S287" s="176" t="s">
        <v>202</v>
      </c>
      <c r="T287" s="177" t="s">
        <v>194</v>
      </c>
      <c r="U287" s="160">
        <v>0</v>
      </c>
      <c r="V287" s="160">
        <f>ROUND(E287*U287,2)</f>
        <v>0</v>
      </c>
      <c r="W287" s="160"/>
      <c r="X287" s="160" t="s">
        <v>126</v>
      </c>
      <c r="Y287" s="160" t="s">
        <v>127</v>
      </c>
      <c r="Z287" s="150"/>
      <c r="AA287" s="150"/>
      <c r="AB287" s="150"/>
      <c r="AC287" s="150"/>
      <c r="AD287" s="150"/>
      <c r="AE287" s="150"/>
      <c r="AF287" s="150"/>
      <c r="AG287" s="150" t="s">
        <v>128</v>
      </c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2" x14ac:dyDescent="0.2">
      <c r="A288" s="157"/>
      <c r="B288" s="158"/>
      <c r="C288" s="188" t="s">
        <v>445</v>
      </c>
      <c r="D288" s="161"/>
      <c r="E288" s="162"/>
      <c r="F288" s="160"/>
      <c r="G288" s="160"/>
      <c r="H288" s="160"/>
      <c r="I288" s="160"/>
      <c r="J288" s="160"/>
      <c r="K288" s="160"/>
      <c r="L288" s="160"/>
      <c r="M288" s="160"/>
      <c r="N288" s="159"/>
      <c r="O288" s="159"/>
      <c r="P288" s="159"/>
      <c r="Q288" s="159"/>
      <c r="R288" s="160"/>
      <c r="S288" s="160"/>
      <c r="T288" s="160"/>
      <c r="U288" s="160"/>
      <c r="V288" s="160"/>
      <c r="W288" s="160"/>
      <c r="X288" s="160"/>
      <c r="Y288" s="160"/>
      <c r="Z288" s="150"/>
      <c r="AA288" s="150"/>
      <c r="AB288" s="150"/>
      <c r="AC288" s="150"/>
      <c r="AD288" s="150"/>
      <c r="AE288" s="150"/>
      <c r="AF288" s="150"/>
      <c r="AG288" s="150" t="s">
        <v>132</v>
      </c>
      <c r="AH288" s="150">
        <v>0</v>
      </c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outlineLevel="3" x14ac:dyDescent="0.2">
      <c r="A289" s="157"/>
      <c r="B289" s="158"/>
      <c r="C289" s="188" t="s">
        <v>446</v>
      </c>
      <c r="D289" s="161"/>
      <c r="E289" s="162"/>
      <c r="F289" s="160"/>
      <c r="G289" s="160"/>
      <c r="H289" s="160"/>
      <c r="I289" s="160"/>
      <c r="J289" s="160"/>
      <c r="K289" s="160"/>
      <c r="L289" s="160"/>
      <c r="M289" s="160"/>
      <c r="N289" s="159"/>
      <c r="O289" s="159"/>
      <c r="P289" s="159"/>
      <c r="Q289" s="159"/>
      <c r="R289" s="160"/>
      <c r="S289" s="160"/>
      <c r="T289" s="160"/>
      <c r="U289" s="160"/>
      <c r="V289" s="160"/>
      <c r="W289" s="160"/>
      <c r="X289" s="160"/>
      <c r="Y289" s="160"/>
      <c r="Z289" s="150"/>
      <c r="AA289" s="150"/>
      <c r="AB289" s="150"/>
      <c r="AC289" s="150"/>
      <c r="AD289" s="150"/>
      <c r="AE289" s="150"/>
      <c r="AF289" s="150"/>
      <c r="AG289" s="150" t="s">
        <v>132</v>
      </c>
      <c r="AH289" s="150">
        <v>0</v>
      </c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outlineLevel="3" x14ac:dyDescent="0.2">
      <c r="A290" s="157"/>
      <c r="B290" s="158"/>
      <c r="C290" s="188" t="s">
        <v>447</v>
      </c>
      <c r="D290" s="161"/>
      <c r="E290" s="162">
        <v>23</v>
      </c>
      <c r="F290" s="160"/>
      <c r="G290" s="160"/>
      <c r="H290" s="160"/>
      <c r="I290" s="160"/>
      <c r="J290" s="160"/>
      <c r="K290" s="160"/>
      <c r="L290" s="160"/>
      <c r="M290" s="160"/>
      <c r="N290" s="159"/>
      <c r="O290" s="159"/>
      <c r="P290" s="159"/>
      <c r="Q290" s="159"/>
      <c r="R290" s="160"/>
      <c r="S290" s="160"/>
      <c r="T290" s="160"/>
      <c r="U290" s="160"/>
      <c r="V290" s="160"/>
      <c r="W290" s="160"/>
      <c r="X290" s="160"/>
      <c r="Y290" s="160"/>
      <c r="Z290" s="150"/>
      <c r="AA290" s="150"/>
      <c r="AB290" s="150"/>
      <c r="AC290" s="150"/>
      <c r="AD290" s="150"/>
      <c r="AE290" s="150"/>
      <c r="AF290" s="150"/>
      <c r="AG290" s="150" t="s">
        <v>132</v>
      </c>
      <c r="AH290" s="150">
        <v>0</v>
      </c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</row>
    <row r="291" spans="1:60" outlineLevel="1" x14ac:dyDescent="0.2">
      <c r="A291" s="171">
        <v>66</v>
      </c>
      <c r="B291" s="172" t="s">
        <v>448</v>
      </c>
      <c r="C291" s="187" t="s">
        <v>449</v>
      </c>
      <c r="D291" s="173" t="s">
        <v>251</v>
      </c>
      <c r="E291" s="174">
        <v>1653.7</v>
      </c>
      <c r="F291" s="175"/>
      <c r="G291" s="176">
        <f>ROUND(E291*F291,2)</f>
        <v>0</v>
      </c>
      <c r="H291" s="175"/>
      <c r="I291" s="176">
        <f>ROUND(E291*H291,2)</f>
        <v>0</v>
      </c>
      <c r="J291" s="175"/>
      <c r="K291" s="176">
        <f>ROUND(E291*J291,2)</f>
        <v>0</v>
      </c>
      <c r="L291" s="176">
        <v>21</v>
      </c>
      <c r="M291" s="176">
        <f>G291*(1+L291/100)</f>
        <v>0</v>
      </c>
      <c r="N291" s="174">
        <v>0</v>
      </c>
      <c r="O291" s="174">
        <f>ROUND(E291*N291,2)</f>
        <v>0</v>
      </c>
      <c r="P291" s="174">
        <v>0</v>
      </c>
      <c r="Q291" s="174">
        <f>ROUND(E291*P291,2)</f>
        <v>0</v>
      </c>
      <c r="R291" s="176"/>
      <c r="S291" s="176" t="s">
        <v>202</v>
      </c>
      <c r="T291" s="177" t="s">
        <v>194</v>
      </c>
      <c r="U291" s="160">
        <v>0</v>
      </c>
      <c r="V291" s="160">
        <f>ROUND(E291*U291,2)</f>
        <v>0</v>
      </c>
      <c r="W291" s="160"/>
      <c r="X291" s="160" t="s">
        <v>126</v>
      </c>
      <c r="Y291" s="160" t="s">
        <v>127</v>
      </c>
      <c r="Z291" s="150"/>
      <c r="AA291" s="150"/>
      <c r="AB291" s="150"/>
      <c r="AC291" s="150"/>
      <c r="AD291" s="150"/>
      <c r="AE291" s="150"/>
      <c r="AF291" s="150"/>
      <c r="AG291" s="150" t="s">
        <v>128</v>
      </c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outlineLevel="2" x14ac:dyDescent="0.2">
      <c r="A292" s="157"/>
      <c r="B292" s="158"/>
      <c r="C292" s="188" t="s">
        <v>450</v>
      </c>
      <c r="D292" s="161"/>
      <c r="E292" s="162"/>
      <c r="F292" s="160"/>
      <c r="G292" s="160"/>
      <c r="H292" s="160"/>
      <c r="I292" s="160"/>
      <c r="J292" s="160"/>
      <c r="K292" s="160"/>
      <c r="L292" s="160"/>
      <c r="M292" s="160"/>
      <c r="N292" s="159"/>
      <c r="O292" s="159"/>
      <c r="P292" s="159"/>
      <c r="Q292" s="159"/>
      <c r="R292" s="160"/>
      <c r="S292" s="160"/>
      <c r="T292" s="160"/>
      <c r="U292" s="160"/>
      <c r="V292" s="160"/>
      <c r="W292" s="160"/>
      <c r="X292" s="160"/>
      <c r="Y292" s="160"/>
      <c r="Z292" s="150"/>
      <c r="AA292" s="150"/>
      <c r="AB292" s="150"/>
      <c r="AC292" s="150"/>
      <c r="AD292" s="150"/>
      <c r="AE292" s="150"/>
      <c r="AF292" s="150"/>
      <c r="AG292" s="150" t="s">
        <v>132</v>
      </c>
      <c r="AH292" s="150">
        <v>0</v>
      </c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</row>
    <row r="293" spans="1:60" outlineLevel="3" x14ac:dyDescent="0.2">
      <c r="A293" s="157"/>
      <c r="B293" s="158"/>
      <c r="C293" s="188" t="s">
        <v>451</v>
      </c>
      <c r="D293" s="161"/>
      <c r="E293" s="162"/>
      <c r="F293" s="160"/>
      <c r="G293" s="160"/>
      <c r="H293" s="160"/>
      <c r="I293" s="160"/>
      <c r="J293" s="160"/>
      <c r="K293" s="160"/>
      <c r="L293" s="160"/>
      <c r="M293" s="160"/>
      <c r="N293" s="159"/>
      <c r="O293" s="159"/>
      <c r="P293" s="159"/>
      <c r="Q293" s="159"/>
      <c r="R293" s="160"/>
      <c r="S293" s="160"/>
      <c r="T293" s="160"/>
      <c r="U293" s="160"/>
      <c r="V293" s="160"/>
      <c r="W293" s="160"/>
      <c r="X293" s="160"/>
      <c r="Y293" s="160"/>
      <c r="Z293" s="150"/>
      <c r="AA293" s="150"/>
      <c r="AB293" s="150"/>
      <c r="AC293" s="150"/>
      <c r="AD293" s="150"/>
      <c r="AE293" s="150"/>
      <c r="AF293" s="150"/>
      <c r="AG293" s="150" t="s">
        <v>132</v>
      </c>
      <c r="AH293" s="150">
        <v>0</v>
      </c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outlineLevel="3" x14ac:dyDescent="0.2">
      <c r="A294" s="157"/>
      <c r="B294" s="158"/>
      <c r="C294" s="188" t="s">
        <v>452</v>
      </c>
      <c r="D294" s="161"/>
      <c r="E294" s="162"/>
      <c r="F294" s="160"/>
      <c r="G294" s="160"/>
      <c r="H294" s="160"/>
      <c r="I294" s="160"/>
      <c r="J294" s="160"/>
      <c r="K294" s="160"/>
      <c r="L294" s="160"/>
      <c r="M294" s="160"/>
      <c r="N294" s="159"/>
      <c r="O294" s="159"/>
      <c r="P294" s="159"/>
      <c r="Q294" s="159"/>
      <c r="R294" s="160"/>
      <c r="S294" s="160"/>
      <c r="T294" s="160"/>
      <c r="U294" s="160"/>
      <c r="V294" s="160"/>
      <c r="W294" s="160"/>
      <c r="X294" s="160"/>
      <c r="Y294" s="160"/>
      <c r="Z294" s="150"/>
      <c r="AA294" s="150"/>
      <c r="AB294" s="150"/>
      <c r="AC294" s="150"/>
      <c r="AD294" s="150"/>
      <c r="AE294" s="150"/>
      <c r="AF294" s="150"/>
      <c r="AG294" s="150" t="s">
        <v>132</v>
      </c>
      <c r="AH294" s="150">
        <v>0</v>
      </c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</row>
    <row r="295" spans="1:60" outlineLevel="3" x14ac:dyDescent="0.2">
      <c r="A295" s="157"/>
      <c r="B295" s="158"/>
      <c r="C295" s="188" t="s">
        <v>374</v>
      </c>
      <c r="D295" s="161"/>
      <c r="E295" s="162"/>
      <c r="F295" s="160"/>
      <c r="G295" s="160"/>
      <c r="H295" s="160"/>
      <c r="I295" s="160"/>
      <c r="J295" s="160"/>
      <c r="K295" s="160"/>
      <c r="L295" s="160"/>
      <c r="M295" s="160"/>
      <c r="N295" s="159"/>
      <c r="O295" s="159"/>
      <c r="P295" s="159"/>
      <c r="Q295" s="159"/>
      <c r="R295" s="160"/>
      <c r="S295" s="160"/>
      <c r="T295" s="160"/>
      <c r="U295" s="160"/>
      <c r="V295" s="160"/>
      <c r="W295" s="160"/>
      <c r="X295" s="160"/>
      <c r="Y295" s="160"/>
      <c r="Z295" s="150"/>
      <c r="AA295" s="150"/>
      <c r="AB295" s="150"/>
      <c r="AC295" s="150"/>
      <c r="AD295" s="150"/>
      <c r="AE295" s="150"/>
      <c r="AF295" s="150"/>
      <c r="AG295" s="150" t="s">
        <v>132</v>
      </c>
      <c r="AH295" s="150">
        <v>0</v>
      </c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outlineLevel="3" x14ac:dyDescent="0.2">
      <c r="A296" s="157"/>
      <c r="B296" s="158"/>
      <c r="C296" s="188" t="s">
        <v>453</v>
      </c>
      <c r="D296" s="161"/>
      <c r="E296" s="162">
        <v>717.8</v>
      </c>
      <c r="F296" s="160"/>
      <c r="G296" s="160"/>
      <c r="H296" s="160"/>
      <c r="I296" s="160"/>
      <c r="J296" s="160"/>
      <c r="K296" s="160"/>
      <c r="L296" s="160"/>
      <c r="M296" s="160"/>
      <c r="N296" s="159"/>
      <c r="O296" s="159"/>
      <c r="P296" s="159"/>
      <c r="Q296" s="159"/>
      <c r="R296" s="160"/>
      <c r="S296" s="160"/>
      <c r="T296" s="160"/>
      <c r="U296" s="160"/>
      <c r="V296" s="160"/>
      <c r="W296" s="160"/>
      <c r="X296" s="160"/>
      <c r="Y296" s="160"/>
      <c r="Z296" s="150"/>
      <c r="AA296" s="150"/>
      <c r="AB296" s="150"/>
      <c r="AC296" s="150"/>
      <c r="AD296" s="150"/>
      <c r="AE296" s="150"/>
      <c r="AF296" s="150"/>
      <c r="AG296" s="150" t="s">
        <v>132</v>
      </c>
      <c r="AH296" s="150">
        <v>0</v>
      </c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</row>
    <row r="297" spans="1:60" outlineLevel="3" x14ac:dyDescent="0.2">
      <c r="A297" s="157"/>
      <c r="B297" s="158"/>
      <c r="C297" s="188" t="s">
        <v>454</v>
      </c>
      <c r="D297" s="161"/>
      <c r="E297" s="162"/>
      <c r="F297" s="160"/>
      <c r="G297" s="160"/>
      <c r="H297" s="160"/>
      <c r="I297" s="160"/>
      <c r="J297" s="160"/>
      <c r="K297" s="160"/>
      <c r="L297" s="160"/>
      <c r="M297" s="160"/>
      <c r="N297" s="159"/>
      <c r="O297" s="159"/>
      <c r="P297" s="159"/>
      <c r="Q297" s="159"/>
      <c r="R297" s="160"/>
      <c r="S297" s="160"/>
      <c r="T297" s="160"/>
      <c r="U297" s="160"/>
      <c r="V297" s="160"/>
      <c r="W297" s="160"/>
      <c r="X297" s="160"/>
      <c r="Y297" s="160"/>
      <c r="Z297" s="150"/>
      <c r="AA297" s="150"/>
      <c r="AB297" s="150"/>
      <c r="AC297" s="150"/>
      <c r="AD297" s="150"/>
      <c r="AE297" s="150"/>
      <c r="AF297" s="150"/>
      <c r="AG297" s="150" t="s">
        <v>132</v>
      </c>
      <c r="AH297" s="150">
        <v>0</v>
      </c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</row>
    <row r="298" spans="1:60" outlineLevel="3" x14ac:dyDescent="0.2">
      <c r="A298" s="157"/>
      <c r="B298" s="158"/>
      <c r="C298" s="188" t="s">
        <v>455</v>
      </c>
      <c r="D298" s="161"/>
      <c r="E298" s="162"/>
      <c r="F298" s="160"/>
      <c r="G298" s="160"/>
      <c r="H298" s="160"/>
      <c r="I298" s="160"/>
      <c r="J298" s="160"/>
      <c r="K298" s="160"/>
      <c r="L298" s="160"/>
      <c r="M298" s="160"/>
      <c r="N298" s="159"/>
      <c r="O298" s="159"/>
      <c r="P298" s="159"/>
      <c r="Q298" s="159"/>
      <c r="R298" s="160"/>
      <c r="S298" s="160"/>
      <c r="T298" s="160"/>
      <c r="U298" s="160"/>
      <c r="V298" s="160"/>
      <c r="W298" s="160"/>
      <c r="X298" s="160"/>
      <c r="Y298" s="160"/>
      <c r="Z298" s="150"/>
      <c r="AA298" s="150"/>
      <c r="AB298" s="150"/>
      <c r="AC298" s="150"/>
      <c r="AD298" s="150"/>
      <c r="AE298" s="150"/>
      <c r="AF298" s="150"/>
      <c r="AG298" s="150" t="s">
        <v>132</v>
      </c>
      <c r="AH298" s="150">
        <v>0</v>
      </c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outlineLevel="3" x14ac:dyDescent="0.2">
      <c r="A299" s="157"/>
      <c r="B299" s="158"/>
      <c r="C299" s="188" t="s">
        <v>374</v>
      </c>
      <c r="D299" s="161"/>
      <c r="E299" s="162"/>
      <c r="F299" s="160"/>
      <c r="G299" s="160"/>
      <c r="H299" s="160"/>
      <c r="I299" s="160"/>
      <c r="J299" s="160"/>
      <c r="K299" s="160"/>
      <c r="L299" s="160"/>
      <c r="M299" s="160"/>
      <c r="N299" s="159"/>
      <c r="O299" s="159"/>
      <c r="P299" s="159"/>
      <c r="Q299" s="159"/>
      <c r="R299" s="160"/>
      <c r="S299" s="160"/>
      <c r="T299" s="160"/>
      <c r="U299" s="160"/>
      <c r="V299" s="160"/>
      <c r="W299" s="160"/>
      <c r="X299" s="160"/>
      <c r="Y299" s="160"/>
      <c r="Z299" s="150"/>
      <c r="AA299" s="150"/>
      <c r="AB299" s="150"/>
      <c r="AC299" s="150"/>
      <c r="AD299" s="150"/>
      <c r="AE299" s="150"/>
      <c r="AF299" s="150"/>
      <c r="AG299" s="150" t="s">
        <v>132</v>
      </c>
      <c r="AH299" s="150">
        <v>0</v>
      </c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3" x14ac:dyDescent="0.2">
      <c r="A300" s="157"/>
      <c r="B300" s="158"/>
      <c r="C300" s="188" t="s">
        <v>456</v>
      </c>
      <c r="D300" s="161"/>
      <c r="E300" s="162">
        <v>935.9</v>
      </c>
      <c r="F300" s="160"/>
      <c r="G300" s="160"/>
      <c r="H300" s="160"/>
      <c r="I300" s="160"/>
      <c r="J300" s="160"/>
      <c r="K300" s="160"/>
      <c r="L300" s="160"/>
      <c r="M300" s="160"/>
      <c r="N300" s="159"/>
      <c r="O300" s="159"/>
      <c r="P300" s="159"/>
      <c r="Q300" s="159"/>
      <c r="R300" s="160"/>
      <c r="S300" s="160"/>
      <c r="T300" s="160"/>
      <c r="U300" s="160"/>
      <c r="V300" s="160"/>
      <c r="W300" s="160"/>
      <c r="X300" s="160"/>
      <c r="Y300" s="160"/>
      <c r="Z300" s="150"/>
      <c r="AA300" s="150"/>
      <c r="AB300" s="150"/>
      <c r="AC300" s="150"/>
      <c r="AD300" s="150"/>
      <c r="AE300" s="150"/>
      <c r="AF300" s="150"/>
      <c r="AG300" s="150" t="s">
        <v>132</v>
      </c>
      <c r="AH300" s="150">
        <v>0</v>
      </c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</row>
    <row r="301" spans="1:60" outlineLevel="1" x14ac:dyDescent="0.2">
      <c r="A301" s="171">
        <v>67</v>
      </c>
      <c r="B301" s="172" t="s">
        <v>457</v>
      </c>
      <c r="C301" s="187" t="s">
        <v>458</v>
      </c>
      <c r="D301" s="173" t="s">
        <v>251</v>
      </c>
      <c r="E301" s="174">
        <v>1901.25</v>
      </c>
      <c r="F301" s="175"/>
      <c r="G301" s="176">
        <f>ROUND(E301*F301,2)</f>
        <v>0</v>
      </c>
      <c r="H301" s="175"/>
      <c r="I301" s="176">
        <f>ROUND(E301*H301,2)</f>
        <v>0</v>
      </c>
      <c r="J301" s="175"/>
      <c r="K301" s="176">
        <f>ROUND(E301*J301,2)</f>
        <v>0</v>
      </c>
      <c r="L301" s="176">
        <v>21</v>
      </c>
      <c r="M301" s="176">
        <f>G301*(1+L301/100)</f>
        <v>0</v>
      </c>
      <c r="N301" s="174">
        <v>1E-3</v>
      </c>
      <c r="O301" s="174">
        <f>ROUND(E301*N301,2)</f>
        <v>1.9</v>
      </c>
      <c r="P301" s="174">
        <v>0</v>
      </c>
      <c r="Q301" s="174">
        <f>ROUND(E301*P301,2)</f>
        <v>0</v>
      </c>
      <c r="R301" s="176"/>
      <c r="S301" s="176" t="s">
        <v>202</v>
      </c>
      <c r="T301" s="177" t="s">
        <v>194</v>
      </c>
      <c r="U301" s="160">
        <v>0</v>
      </c>
      <c r="V301" s="160">
        <f>ROUND(E301*U301,2)</f>
        <v>0</v>
      </c>
      <c r="W301" s="160"/>
      <c r="X301" s="160" t="s">
        <v>208</v>
      </c>
      <c r="Y301" s="160" t="s">
        <v>127</v>
      </c>
      <c r="Z301" s="150"/>
      <c r="AA301" s="150"/>
      <c r="AB301" s="150"/>
      <c r="AC301" s="150"/>
      <c r="AD301" s="150"/>
      <c r="AE301" s="150"/>
      <c r="AF301" s="150"/>
      <c r="AG301" s="150" t="s">
        <v>209</v>
      </c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outlineLevel="2" x14ac:dyDescent="0.2">
      <c r="A302" s="157"/>
      <c r="B302" s="158"/>
      <c r="C302" s="188" t="s">
        <v>450</v>
      </c>
      <c r="D302" s="161"/>
      <c r="E302" s="162"/>
      <c r="F302" s="160"/>
      <c r="G302" s="160"/>
      <c r="H302" s="160"/>
      <c r="I302" s="160"/>
      <c r="J302" s="160"/>
      <c r="K302" s="160"/>
      <c r="L302" s="160"/>
      <c r="M302" s="160"/>
      <c r="N302" s="159"/>
      <c r="O302" s="159"/>
      <c r="P302" s="159"/>
      <c r="Q302" s="159"/>
      <c r="R302" s="160"/>
      <c r="S302" s="160"/>
      <c r="T302" s="160"/>
      <c r="U302" s="160"/>
      <c r="V302" s="160"/>
      <c r="W302" s="160"/>
      <c r="X302" s="160"/>
      <c r="Y302" s="160"/>
      <c r="Z302" s="150"/>
      <c r="AA302" s="150"/>
      <c r="AB302" s="150"/>
      <c r="AC302" s="150"/>
      <c r="AD302" s="150"/>
      <c r="AE302" s="150"/>
      <c r="AF302" s="150"/>
      <c r="AG302" s="150" t="s">
        <v>132</v>
      </c>
      <c r="AH302" s="150">
        <v>0</v>
      </c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outlineLevel="3" x14ac:dyDescent="0.2">
      <c r="A303" s="157"/>
      <c r="B303" s="158"/>
      <c r="C303" s="188" t="s">
        <v>451</v>
      </c>
      <c r="D303" s="161"/>
      <c r="E303" s="162"/>
      <c r="F303" s="160"/>
      <c r="G303" s="160"/>
      <c r="H303" s="160"/>
      <c r="I303" s="160"/>
      <c r="J303" s="160"/>
      <c r="K303" s="160"/>
      <c r="L303" s="160"/>
      <c r="M303" s="160"/>
      <c r="N303" s="159"/>
      <c r="O303" s="159"/>
      <c r="P303" s="159"/>
      <c r="Q303" s="159"/>
      <c r="R303" s="160"/>
      <c r="S303" s="160"/>
      <c r="T303" s="160"/>
      <c r="U303" s="160"/>
      <c r="V303" s="160"/>
      <c r="W303" s="160"/>
      <c r="X303" s="160"/>
      <c r="Y303" s="160"/>
      <c r="Z303" s="150"/>
      <c r="AA303" s="150"/>
      <c r="AB303" s="150"/>
      <c r="AC303" s="150"/>
      <c r="AD303" s="150"/>
      <c r="AE303" s="150"/>
      <c r="AF303" s="150"/>
      <c r="AG303" s="150" t="s">
        <v>132</v>
      </c>
      <c r="AH303" s="150">
        <v>0</v>
      </c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outlineLevel="3" x14ac:dyDescent="0.2">
      <c r="A304" s="157"/>
      <c r="B304" s="158"/>
      <c r="C304" s="188" t="s">
        <v>452</v>
      </c>
      <c r="D304" s="161"/>
      <c r="E304" s="162"/>
      <c r="F304" s="160"/>
      <c r="G304" s="160"/>
      <c r="H304" s="160"/>
      <c r="I304" s="160"/>
      <c r="J304" s="160"/>
      <c r="K304" s="160"/>
      <c r="L304" s="160"/>
      <c r="M304" s="160"/>
      <c r="N304" s="159"/>
      <c r="O304" s="159"/>
      <c r="P304" s="159"/>
      <c r="Q304" s="159"/>
      <c r="R304" s="160"/>
      <c r="S304" s="160"/>
      <c r="T304" s="160"/>
      <c r="U304" s="160"/>
      <c r="V304" s="160"/>
      <c r="W304" s="160"/>
      <c r="X304" s="160"/>
      <c r="Y304" s="160"/>
      <c r="Z304" s="150"/>
      <c r="AA304" s="150"/>
      <c r="AB304" s="150"/>
      <c r="AC304" s="150"/>
      <c r="AD304" s="150"/>
      <c r="AE304" s="150"/>
      <c r="AF304" s="150"/>
      <c r="AG304" s="150" t="s">
        <v>132</v>
      </c>
      <c r="AH304" s="150">
        <v>0</v>
      </c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</row>
    <row r="305" spans="1:60" outlineLevel="3" x14ac:dyDescent="0.2">
      <c r="A305" s="157"/>
      <c r="B305" s="158"/>
      <c r="C305" s="188" t="s">
        <v>453</v>
      </c>
      <c r="D305" s="161"/>
      <c r="E305" s="162">
        <v>717.8</v>
      </c>
      <c r="F305" s="160"/>
      <c r="G305" s="160"/>
      <c r="H305" s="160"/>
      <c r="I305" s="160"/>
      <c r="J305" s="160"/>
      <c r="K305" s="160"/>
      <c r="L305" s="160"/>
      <c r="M305" s="160"/>
      <c r="N305" s="159"/>
      <c r="O305" s="159"/>
      <c r="P305" s="159"/>
      <c r="Q305" s="159"/>
      <c r="R305" s="160"/>
      <c r="S305" s="160"/>
      <c r="T305" s="160"/>
      <c r="U305" s="160"/>
      <c r="V305" s="160"/>
      <c r="W305" s="160"/>
      <c r="X305" s="160"/>
      <c r="Y305" s="160"/>
      <c r="Z305" s="150"/>
      <c r="AA305" s="150"/>
      <c r="AB305" s="150"/>
      <c r="AC305" s="150"/>
      <c r="AD305" s="150"/>
      <c r="AE305" s="150"/>
      <c r="AF305" s="150"/>
      <c r="AG305" s="150" t="s">
        <v>132</v>
      </c>
      <c r="AH305" s="150">
        <v>0</v>
      </c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outlineLevel="3" x14ac:dyDescent="0.2">
      <c r="A306" s="157"/>
      <c r="B306" s="158"/>
      <c r="C306" s="188" t="s">
        <v>454</v>
      </c>
      <c r="D306" s="161"/>
      <c r="E306" s="162"/>
      <c r="F306" s="160"/>
      <c r="G306" s="160"/>
      <c r="H306" s="160"/>
      <c r="I306" s="160"/>
      <c r="J306" s="160"/>
      <c r="K306" s="160"/>
      <c r="L306" s="160"/>
      <c r="M306" s="160"/>
      <c r="N306" s="159"/>
      <c r="O306" s="159"/>
      <c r="P306" s="159"/>
      <c r="Q306" s="159"/>
      <c r="R306" s="160"/>
      <c r="S306" s="160"/>
      <c r="T306" s="160"/>
      <c r="U306" s="160"/>
      <c r="V306" s="160"/>
      <c r="W306" s="160"/>
      <c r="X306" s="160"/>
      <c r="Y306" s="160"/>
      <c r="Z306" s="150"/>
      <c r="AA306" s="150"/>
      <c r="AB306" s="150"/>
      <c r="AC306" s="150"/>
      <c r="AD306" s="150"/>
      <c r="AE306" s="150"/>
      <c r="AF306" s="150"/>
      <c r="AG306" s="150" t="s">
        <v>132</v>
      </c>
      <c r="AH306" s="150">
        <v>0</v>
      </c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outlineLevel="3" x14ac:dyDescent="0.2">
      <c r="A307" s="157"/>
      <c r="B307" s="158"/>
      <c r="C307" s="188" t="s">
        <v>455</v>
      </c>
      <c r="D307" s="161"/>
      <c r="E307" s="162"/>
      <c r="F307" s="160"/>
      <c r="G307" s="160"/>
      <c r="H307" s="160"/>
      <c r="I307" s="160"/>
      <c r="J307" s="160"/>
      <c r="K307" s="160"/>
      <c r="L307" s="160"/>
      <c r="M307" s="160"/>
      <c r="N307" s="159"/>
      <c r="O307" s="159"/>
      <c r="P307" s="159"/>
      <c r="Q307" s="159"/>
      <c r="R307" s="160"/>
      <c r="S307" s="160"/>
      <c r="T307" s="160"/>
      <c r="U307" s="160"/>
      <c r="V307" s="160"/>
      <c r="W307" s="160"/>
      <c r="X307" s="160"/>
      <c r="Y307" s="160"/>
      <c r="Z307" s="150"/>
      <c r="AA307" s="150"/>
      <c r="AB307" s="150"/>
      <c r="AC307" s="150"/>
      <c r="AD307" s="150"/>
      <c r="AE307" s="150"/>
      <c r="AF307" s="150"/>
      <c r="AG307" s="150" t="s">
        <v>132</v>
      </c>
      <c r="AH307" s="150">
        <v>0</v>
      </c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</row>
    <row r="308" spans="1:60" outlineLevel="3" x14ac:dyDescent="0.2">
      <c r="A308" s="157"/>
      <c r="B308" s="158"/>
      <c r="C308" s="188" t="s">
        <v>459</v>
      </c>
      <c r="D308" s="161"/>
      <c r="E308" s="162">
        <v>935.5</v>
      </c>
      <c r="F308" s="160"/>
      <c r="G308" s="160"/>
      <c r="H308" s="160"/>
      <c r="I308" s="160"/>
      <c r="J308" s="160"/>
      <c r="K308" s="160"/>
      <c r="L308" s="160"/>
      <c r="M308" s="160"/>
      <c r="N308" s="159"/>
      <c r="O308" s="159"/>
      <c r="P308" s="159"/>
      <c r="Q308" s="159"/>
      <c r="R308" s="160"/>
      <c r="S308" s="160"/>
      <c r="T308" s="160"/>
      <c r="U308" s="160"/>
      <c r="V308" s="160"/>
      <c r="W308" s="160"/>
      <c r="X308" s="160"/>
      <c r="Y308" s="160"/>
      <c r="Z308" s="150"/>
      <c r="AA308" s="150"/>
      <c r="AB308" s="150"/>
      <c r="AC308" s="150"/>
      <c r="AD308" s="150"/>
      <c r="AE308" s="150"/>
      <c r="AF308" s="150"/>
      <c r="AG308" s="150" t="s">
        <v>132</v>
      </c>
      <c r="AH308" s="150">
        <v>0</v>
      </c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outlineLevel="3" x14ac:dyDescent="0.2">
      <c r="A309" s="157"/>
      <c r="B309" s="158"/>
      <c r="C309" s="188" t="s">
        <v>460</v>
      </c>
      <c r="D309" s="161"/>
      <c r="E309" s="162">
        <v>247.95</v>
      </c>
      <c r="F309" s="160"/>
      <c r="G309" s="160"/>
      <c r="H309" s="160"/>
      <c r="I309" s="160"/>
      <c r="J309" s="160"/>
      <c r="K309" s="160"/>
      <c r="L309" s="160"/>
      <c r="M309" s="160"/>
      <c r="N309" s="159"/>
      <c r="O309" s="159"/>
      <c r="P309" s="159"/>
      <c r="Q309" s="159"/>
      <c r="R309" s="160"/>
      <c r="S309" s="160"/>
      <c r="T309" s="160"/>
      <c r="U309" s="160"/>
      <c r="V309" s="160"/>
      <c r="W309" s="160"/>
      <c r="X309" s="160"/>
      <c r="Y309" s="160"/>
      <c r="Z309" s="150"/>
      <c r="AA309" s="150"/>
      <c r="AB309" s="150"/>
      <c r="AC309" s="150"/>
      <c r="AD309" s="150"/>
      <c r="AE309" s="150"/>
      <c r="AF309" s="150"/>
      <c r="AG309" s="150" t="s">
        <v>132</v>
      </c>
      <c r="AH309" s="150">
        <v>0</v>
      </c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</row>
    <row r="310" spans="1:60" outlineLevel="1" x14ac:dyDescent="0.2">
      <c r="A310" s="171">
        <v>68</v>
      </c>
      <c r="B310" s="172" t="s">
        <v>461</v>
      </c>
      <c r="C310" s="187" t="s">
        <v>462</v>
      </c>
      <c r="D310" s="173" t="s">
        <v>142</v>
      </c>
      <c r="E310" s="174">
        <v>23</v>
      </c>
      <c r="F310" s="175"/>
      <c r="G310" s="176">
        <f>ROUND(E310*F310,2)</f>
        <v>0</v>
      </c>
      <c r="H310" s="175"/>
      <c r="I310" s="176">
        <f>ROUND(E310*H310,2)</f>
        <v>0</v>
      </c>
      <c r="J310" s="175"/>
      <c r="K310" s="176">
        <f>ROUND(E310*J310,2)</f>
        <v>0</v>
      </c>
      <c r="L310" s="176">
        <v>21</v>
      </c>
      <c r="M310" s="176">
        <f>G310*(1+L310/100)</f>
        <v>0</v>
      </c>
      <c r="N310" s="174">
        <v>0</v>
      </c>
      <c r="O310" s="174">
        <f>ROUND(E310*N310,2)</f>
        <v>0</v>
      </c>
      <c r="P310" s="174">
        <v>0</v>
      </c>
      <c r="Q310" s="174">
        <f>ROUND(E310*P310,2)</f>
        <v>0</v>
      </c>
      <c r="R310" s="176"/>
      <c r="S310" s="176" t="s">
        <v>202</v>
      </c>
      <c r="T310" s="177" t="s">
        <v>194</v>
      </c>
      <c r="U310" s="160">
        <v>0</v>
      </c>
      <c r="V310" s="160">
        <f>ROUND(E310*U310,2)</f>
        <v>0</v>
      </c>
      <c r="W310" s="160"/>
      <c r="X310" s="160" t="s">
        <v>208</v>
      </c>
      <c r="Y310" s="160" t="s">
        <v>127</v>
      </c>
      <c r="Z310" s="150"/>
      <c r="AA310" s="150"/>
      <c r="AB310" s="150"/>
      <c r="AC310" s="150"/>
      <c r="AD310" s="150"/>
      <c r="AE310" s="150"/>
      <c r="AF310" s="150"/>
      <c r="AG310" s="150" t="s">
        <v>209</v>
      </c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2" x14ac:dyDescent="0.2">
      <c r="A311" s="157"/>
      <c r="B311" s="158"/>
      <c r="C311" s="188" t="s">
        <v>463</v>
      </c>
      <c r="D311" s="161"/>
      <c r="E311" s="162">
        <v>23</v>
      </c>
      <c r="F311" s="160"/>
      <c r="G311" s="160"/>
      <c r="H311" s="160"/>
      <c r="I311" s="160"/>
      <c r="J311" s="160"/>
      <c r="K311" s="160"/>
      <c r="L311" s="160"/>
      <c r="M311" s="160"/>
      <c r="N311" s="159"/>
      <c r="O311" s="159"/>
      <c r="P311" s="159"/>
      <c r="Q311" s="159"/>
      <c r="R311" s="160"/>
      <c r="S311" s="160"/>
      <c r="T311" s="160"/>
      <c r="U311" s="160"/>
      <c r="V311" s="160"/>
      <c r="W311" s="160"/>
      <c r="X311" s="160"/>
      <c r="Y311" s="160"/>
      <c r="Z311" s="150"/>
      <c r="AA311" s="150"/>
      <c r="AB311" s="150"/>
      <c r="AC311" s="150"/>
      <c r="AD311" s="150"/>
      <c r="AE311" s="150"/>
      <c r="AF311" s="150"/>
      <c r="AG311" s="150" t="s">
        <v>132</v>
      </c>
      <c r="AH311" s="150">
        <v>0</v>
      </c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</row>
    <row r="312" spans="1:60" outlineLevel="1" x14ac:dyDescent="0.2">
      <c r="A312" s="171">
        <v>69</v>
      </c>
      <c r="B312" s="172" t="s">
        <v>464</v>
      </c>
      <c r="C312" s="187" t="s">
        <v>465</v>
      </c>
      <c r="D312" s="173" t="s">
        <v>207</v>
      </c>
      <c r="E312" s="174">
        <v>2.00047</v>
      </c>
      <c r="F312" s="175"/>
      <c r="G312" s="176">
        <f>ROUND(E312*F312,2)</f>
        <v>0</v>
      </c>
      <c r="H312" s="175"/>
      <c r="I312" s="176">
        <f>ROUND(E312*H312,2)</f>
        <v>0</v>
      </c>
      <c r="J312" s="175"/>
      <c r="K312" s="176">
        <f>ROUND(E312*J312,2)</f>
        <v>0</v>
      </c>
      <c r="L312" s="176">
        <v>21</v>
      </c>
      <c r="M312" s="176">
        <f>G312*(1+L312/100)</f>
        <v>0</v>
      </c>
      <c r="N312" s="174">
        <v>0</v>
      </c>
      <c r="O312" s="174">
        <f>ROUND(E312*N312,2)</f>
        <v>0</v>
      </c>
      <c r="P312" s="174">
        <v>0</v>
      </c>
      <c r="Q312" s="174">
        <f>ROUND(E312*P312,2)</f>
        <v>0</v>
      </c>
      <c r="R312" s="176" t="s">
        <v>436</v>
      </c>
      <c r="S312" s="176" t="s">
        <v>125</v>
      </c>
      <c r="T312" s="177" t="s">
        <v>125</v>
      </c>
      <c r="U312" s="160">
        <v>3.327</v>
      </c>
      <c r="V312" s="160">
        <f>ROUND(E312*U312,2)</f>
        <v>6.66</v>
      </c>
      <c r="W312" s="160"/>
      <c r="X312" s="160" t="s">
        <v>432</v>
      </c>
      <c r="Y312" s="160" t="s">
        <v>127</v>
      </c>
      <c r="Z312" s="150"/>
      <c r="AA312" s="150"/>
      <c r="AB312" s="150"/>
      <c r="AC312" s="150"/>
      <c r="AD312" s="150"/>
      <c r="AE312" s="150"/>
      <c r="AF312" s="150"/>
      <c r="AG312" s="150" t="s">
        <v>433</v>
      </c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</row>
    <row r="313" spans="1:60" outlineLevel="2" x14ac:dyDescent="0.2">
      <c r="A313" s="157"/>
      <c r="B313" s="158"/>
      <c r="C313" s="254" t="s">
        <v>466</v>
      </c>
      <c r="D313" s="255"/>
      <c r="E313" s="255"/>
      <c r="F313" s="255"/>
      <c r="G313" s="255"/>
      <c r="H313" s="160"/>
      <c r="I313" s="160"/>
      <c r="J313" s="160"/>
      <c r="K313" s="160"/>
      <c r="L313" s="160"/>
      <c r="M313" s="160"/>
      <c r="N313" s="159"/>
      <c r="O313" s="159"/>
      <c r="P313" s="159"/>
      <c r="Q313" s="159"/>
      <c r="R313" s="160"/>
      <c r="S313" s="160"/>
      <c r="T313" s="160"/>
      <c r="U313" s="160"/>
      <c r="V313" s="160"/>
      <c r="W313" s="160"/>
      <c r="X313" s="160"/>
      <c r="Y313" s="160"/>
      <c r="Z313" s="150"/>
      <c r="AA313" s="150"/>
      <c r="AB313" s="150"/>
      <c r="AC313" s="150"/>
      <c r="AD313" s="150"/>
      <c r="AE313" s="150"/>
      <c r="AF313" s="150"/>
      <c r="AG313" s="150" t="s">
        <v>130</v>
      </c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</row>
    <row r="314" spans="1:60" x14ac:dyDescent="0.2">
      <c r="A314" s="164" t="s">
        <v>119</v>
      </c>
      <c r="B314" s="165" t="s">
        <v>87</v>
      </c>
      <c r="C314" s="186" t="s">
        <v>88</v>
      </c>
      <c r="D314" s="166"/>
      <c r="E314" s="167"/>
      <c r="F314" s="168"/>
      <c r="G314" s="168">
        <f>SUMIF(AG315:AG324,"&lt;&gt;NOR",G315:G324)</f>
        <v>0</v>
      </c>
      <c r="H314" s="168"/>
      <c r="I314" s="168">
        <f>SUM(I315:I324)</f>
        <v>0</v>
      </c>
      <c r="J314" s="168"/>
      <c r="K314" s="168">
        <f>SUM(K315:K324)</f>
        <v>0</v>
      </c>
      <c r="L314" s="168"/>
      <c r="M314" s="168">
        <f>SUM(M315:M324)</f>
        <v>0</v>
      </c>
      <c r="N314" s="167"/>
      <c r="O314" s="167">
        <f>SUM(O315:O324)</f>
        <v>0</v>
      </c>
      <c r="P314" s="167"/>
      <c r="Q314" s="167">
        <f>SUM(Q315:Q324)</f>
        <v>0</v>
      </c>
      <c r="R314" s="168"/>
      <c r="S314" s="168"/>
      <c r="T314" s="169"/>
      <c r="U314" s="163"/>
      <c r="V314" s="163">
        <f>SUM(V315:V324)</f>
        <v>6.61</v>
      </c>
      <c r="W314" s="163"/>
      <c r="X314" s="163"/>
      <c r="Y314" s="163"/>
      <c r="AG314" t="s">
        <v>120</v>
      </c>
    </row>
    <row r="315" spans="1:60" outlineLevel="1" x14ac:dyDescent="0.2">
      <c r="A315" s="171">
        <v>70</v>
      </c>
      <c r="B315" s="172" t="s">
        <v>467</v>
      </c>
      <c r="C315" s="187" t="s">
        <v>468</v>
      </c>
      <c r="D315" s="173" t="s">
        <v>207</v>
      </c>
      <c r="E315" s="174">
        <v>157.38</v>
      </c>
      <c r="F315" s="175"/>
      <c r="G315" s="176">
        <f>ROUND(E315*F315,2)</f>
        <v>0</v>
      </c>
      <c r="H315" s="175"/>
      <c r="I315" s="176">
        <f>ROUND(E315*H315,2)</f>
        <v>0</v>
      </c>
      <c r="J315" s="175"/>
      <c r="K315" s="176">
        <f>ROUND(E315*J315,2)</f>
        <v>0</v>
      </c>
      <c r="L315" s="176">
        <v>21</v>
      </c>
      <c r="M315" s="176">
        <f>G315*(1+L315/100)</f>
        <v>0</v>
      </c>
      <c r="N315" s="174">
        <v>0</v>
      </c>
      <c r="O315" s="174">
        <f>ROUND(E315*N315,2)</f>
        <v>0</v>
      </c>
      <c r="P315" s="174">
        <v>0</v>
      </c>
      <c r="Q315" s="174">
        <f>ROUND(E315*P315,2)</f>
        <v>0</v>
      </c>
      <c r="R315" s="176" t="s">
        <v>469</v>
      </c>
      <c r="S315" s="176" t="s">
        <v>125</v>
      </c>
      <c r="T315" s="177" t="s">
        <v>125</v>
      </c>
      <c r="U315" s="160">
        <v>4.2000000000000003E-2</v>
      </c>
      <c r="V315" s="160">
        <f>ROUND(E315*U315,2)</f>
        <v>6.61</v>
      </c>
      <c r="W315" s="160"/>
      <c r="X315" s="160" t="s">
        <v>126</v>
      </c>
      <c r="Y315" s="160" t="s">
        <v>127</v>
      </c>
      <c r="Z315" s="150"/>
      <c r="AA315" s="150"/>
      <c r="AB315" s="150"/>
      <c r="AC315" s="150"/>
      <c r="AD315" s="150"/>
      <c r="AE315" s="150"/>
      <c r="AF315" s="150"/>
      <c r="AG315" s="150" t="s">
        <v>128</v>
      </c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outlineLevel="2" x14ac:dyDescent="0.2">
      <c r="A316" s="157"/>
      <c r="B316" s="158"/>
      <c r="C316" s="254" t="s">
        <v>470</v>
      </c>
      <c r="D316" s="255"/>
      <c r="E316" s="255"/>
      <c r="F316" s="255"/>
      <c r="G316" s="255"/>
      <c r="H316" s="160"/>
      <c r="I316" s="160"/>
      <c r="J316" s="160"/>
      <c r="K316" s="160"/>
      <c r="L316" s="160"/>
      <c r="M316" s="160"/>
      <c r="N316" s="159"/>
      <c r="O316" s="159"/>
      <c r="P316" s="159"/>
      <c r="Q316" s="159"/>
      <c r="R316" s="160"/>
      <c r="S316" s="160"/>
      <c r="T316" s="160"/>
      <c r="U316" s="160"/>
      <c r="V316" s="160"/>
      <c r="W316" s="160"/>
      <c r="X316" s="160"/>
      <c r="Y316" s="160"/>
      <c r="Z316" s="150"/>
      <c r="AA316" s="150"/>
      <c r="AB316" s="150"/>
      <c r="AC316" s="150"/>
      <c r="AD316" s="150"/>
      <c r="AE316" s="150"/>
      <c r="AF316" s="150"/>
      <c r="AG316" s="150" t="s">
        <v>130</v>
      </c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</row>
    <row r="317" spans="1:60" outlineLevel="2" x14ac:dyDescent="0.2">
      <c r="A317" s="157"/>
      <c r="B317" s="158"/>
      <c r="C317" s="188" t="s">
        <v>471</v>
      </c>
      <c r="D317" s="161"/>
      <c r="E317" s="162">
        <v>58.05</v>
      </c>
      <c r="F317" s="160"/>
      <c r="G317" s="160"/>
      <c r="H317" s="160"/>
      <c r="I317" s="160"/>
      <c r="J317" s="160"/>
      <c r="K317" s="160"/>
      <c r="L317" s="160"/>
      <c r="M317" s="160"/>
      <c r="N317" s="159"/>
      <c r="O317" s="159"/>
      <c r="P317" s="159"/>
      <c r="Q317" s="159"/>
      <c r="R317" s="160"/>
      <c r="S317" s="160"/>
      <c r="T317" s="160"/>
      <c r="U317" s="160"/>
      <c r="V317" s="160"/>
      <c r="W317" s="160"/>
      <c r="X317" s="160"/>
      <c r="Y317" s="160"/>
      <c r="Z317" s="150"/>
      <c r="AA317" s="150"/>
      <c r="AB317" s="150"/>
      <c r="AC317" s="150"/>
      <c r="AD317" s="150"/>
      <c r="AE317" s="150"/>
      <c r="AF317" s="150"/>
      <c r="AG317" s="150" t="s">
        <v>132</v>
      </c>
      <c r="AH317" s="150">
        <v>5</v>
      </c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</row>
    <row r="318" spans="1:60" outlineLevel="3" x14ac:dyDescent="0.2">
      <c r="A318" s="157"/>
      <c r="B318" s="158"/>
      <c r="C318" s="188" t="s">
        <v>472</v>
      </c>
      <c r="D318" s="161"/>
      <c r="E318" s="162">
        <v>99.33</v>
      </c>
      <c r="F318" s="160"/>
      <c r="G318" s="160"/>
      <c r="H318" s="160"/>
      <c r="I318" s="160"/>
      <c r="J318" s="160"/>
      <c r="K318" s="160"/>
      <c r="L318" s="160"/>
      <c r="M318" s="160"/>
      <c r="N318" s="159"/>
      <c r="O318" s="159"/>
      <c r="P318" s="159"/>
      <c r="Q318" s="159"/>
      <c r="R318" s="160"/>
      <c r="S318" s="160"/>
      <c r="T318" s="160"/>
      <c r="U318" s="160"/>
      <c r="V318" s="160"/>
      <c r="W318" s="160"/>
      <c r="X318" s="160"/>
      <c r="Y318" s="160"/>
      <c r="Z318" s="150"/>
      <c r="AA318" s="150"/>
      <c r="AB318" s="150"/>
      <c r="AC318" s="150"/>
      <c r="AD318" s="150"/>
      <c r="AE318" s="150"/>
      <c r="AF318" s="150"/>
      <c r="AG318" s="150" t="s">
        <v>132</v>
      </c>
      <c r="AH318" s="150">
        <v>5</v>
      </c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ht="22.5" outlineLevel="1" x14ac:dyDescent="0.2">
      <c r="A319" s="171">
        <v>71</v>
      </c>
      <c r="B319" s="172" t="s">
        <v>473</v>
      </c>
      <c r="C319" s="187" t="s">
        <v>474</v>
      </c>
      <c r="D319" s="173" t="s">
        <v>207</v>
      </c>
      <c r="E319" s="174">
        <v>58.05</v>
      </c>
      <c r="F319" s="175"/>
      <c r="G319" s="176">
        <f>ROUND(E319*F319,2)</f>
        <v>0</v>
      </c>
      <c r="H319" s="175"/>
      <c r="I319" s="176">
        <f>ROUND(E319*H319,2)</f>
        <v>0</v>
      </c>
      <c r="J319" s="175"/>
      <c r="K319" s="176">
        <f>ROUND(E319*J319,2)</f>
        <v>0</v>
      </c>
      <c r="L319" s="176">
        <v>21</v>
      </c>
      <c r="M319" s="176">
        <f>G319*(1+L319/100)</f>
        <v>0</v>
      </c>
      <c r="N319" s="174">
        <v>0</v>
      </c>
      <c r="O319" s="174">
        <f>ROUND(E319*N319,2)</f>
        <v>0</v>
      </c>
      <c r="P319" s="174">
        <v>0</v>
      </c>
      <c r="Q319" s="174">
        <f>ROUND(E319*P319,2)</f>
        <v>0</v>
      </c>
      <c r="R319" s="176" t="s">
        <v>349</v>
      </c>
      <c r="S319" s="176" t="s">
        <v>125</v>
      </c>
      <c r="T319" s="177" t="s">
        <v>194</v>
      </c>
      <c r="U319" s="160">
        <v>0</v>
      </c>
      <c r="V319" s="160">
        <f>ROUND(E319*U319,2)</f>
        <v>0</v>
      </c>
      <c r="W319" s="160"/>
      <c r="X319" s="160" t="s">
        <v>126</v>
      </c>
      <c r="Y319" s="160" t="s">
        <v>127</v>
      </c>
      <c r="Z319" s="150"/>
      <c r="AA319" s="150"/>
      <c r="AB319" s="150"/>
      <c r="AC319" s="150"/>
      <c r="AD319" s="150"/>
      <c r="AE319" s="150"/>
      <c r="AF319" s="150"/>
      <c r="AG319" s="150" t="s">
        <v>128</v>
      </c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outlineLevel="2" x14ac:dyDescent="0.2">
      <c r="A320" s="157"/>
      <c r="B320" s="158"/>
      <c r="C320" s="188" t="s">
        <v>475</v>
      </c>
      <c r="D320" s="161"/>
      <c r="E320" s="162">
        <v>34.83</v>
      </c>
      <c r="F320" s="160"/>
      <c r="G320" s="160"/>
      <c r="H320" s="160"/>
      <c r="I320" s="160"/>
      <c r="J320" s="160"/>
      <c r="K320" s="160"/>
      <c r="L320" s="160"/>
      <c r="M320" s="160"/>
      <c r="N320" s="159"/>
      <c r="O320" s="159"/>
      <c r="P320" s="159"/>
      <c r="Q320" s="159"/>
      <c r="R320" s="160"/>
      <c r="S320" s="160"/>
      <c r="T320" s="160"/>
      <c r="U320" s="160"/>
      <c r="V320" s="160"/>
      <c r="W320" s="160"/>
      <c r="X320" s="160"/>
      <c r="Y320" s="160"/>
      <c r="Z320" s="150"/>
      <c r="AA320" s="150"/>
      <c r="AB320" s="150"/>
      <c r="AC320" s="150"/>
      <c r="AD320" s="150"/>
      <c r="AE320" s="150"/>
      <c r="AF320" s="150"/>
      <c r="AG320" s="150" t="s">
        <v>132</v>
      </c>
      <c r="AH320" s="150">
        <v>7</v>
      </c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</row>
    <row r="321" spans="1:60" outlineLevel="3" x14ac:dyDescent="0.2">
      <c r="A321" s="157"/>
      <c r="B321" s="158"/>
      <c r="C321" s="188" t="s">
        <v>476</v>
      </c>
      <c r="D321" s="161"/>
      <c r="E321" s="162">
        <v>23.22</v>
      </c>
      <c r="F321" s="160"/>
      <c r="G321" s="160"/>
      <c r="H321" s="160"/>
      <c r="I321" s="160"/>
      <c r="J321" s="160"/>
      <c r="K321" s="160"/>
      <c r="L321" s="160"/>
      <c r="M321" s="160"/>
      <c r="N321" s="159"/>
      <c r="O321" s="159"/>
      <c r="P321" s="159"/>
      <c r="Q321" s="159"/>
      <c r="R321" s="160"/>
      <c r="S321" s="160"/>
      <c r="T321" s="160"/>
      <c r="U321" s="160"/>
      <c r="V321" s="160"/>
      <c r="W321" s="160"/>
      <c r="X321" s="160"/>
      <c r="Y321" s="160"/>
      <c r="Z321" s="150"/>
      <c r="AA321" s="150"/>
      <c r="AB321" s="150"/>
      <c r="AC321" s="150"/>
      <c r="AD321" s="150"/>
      <c r="AE321" s="150"/>
      <c r="AF321" s="150"/>
      <c r="AG321" s="150" t="s">
        <v>132</v>
      </c>
      <c r="AH321" s="150">
        <v>7</v>
      </c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</row>
    <row r="322" spans="1:60" ht="22.5" outlineLevel="1" x14ac:dyDescent="0.2">
      <c r="A322" s="171">
        <v>72</v>
      </c>
      <c r="B322" s="172" t="s">
        <v>477</v>
      </c>
      <c r="C322" s="187" t="s">
        <v>478</v>
      </c>
      <c r="D322" s="173" t="s">
        <v>207</v>
      </c>
      <c r="E322" s="174">
        <v>99.33</v>
      </c>
      <c r="F322" s="175"/>
      <c r="G322" s="176">
        <f>ROUND(E322*F322,2)</f>
        <v>0</v>
      </c>
      <c r="H322" s="175"/>
      <c r="I322" s="176">
        <f>ROUND(E322*H322,2)</f>
        <v>0</v>
      </c>
      <c r="J322" s="175"/>
      <c r="K322" s="176">
        <f>ROUND(E322*J322,2)</f>
        <v>0</v>
      </c>
      <c r="L322" s="176">
        <v>21</v>
      </c>
      <c r="M322" s="176">
        <f>G322*(1+L322/100)</f>
        <v>0</v>
      </c>
      <c r="N322" s="174">
        <v>0</v>
      </c>
      <c r="O322" s="174">
        <f>ROUND(E322*N322,2)</f>
        <v>0</v>
      </c>
      <c r="P322" s="174">
        <v>0</v>
      </c>
      <c r="Q322" s="174">
        <f>ROUND(E322*P322,2)</f>
        <v>0</v>
      </c>
      <c r="R322" s="176" t="s">
        <v>349</v>
      </c>
      <c r="S322" s="176" t="s">
        <v>125</v>
      </c>
      <c r="T322" s="177" t="s">
        <v>194</v>
      </c>
      <c r="U322" s="160">
        <v>0</v>
      </c>
      <c r="V322" s="160">
        <f>ROUND(E322*U322,2)</f>
        <v>0</v>
      </c>
      <c r="W322" s="160"/>
      <c r="X322" s="160" t="s">
        <v>126</v>
      </c>
      <c r="Y322" s="160" t="s">
        <v>127</v>
      </c>
      <c r="Z322" s="150"/>
      <c r="AA322" s="150"/>
      <c r="AB322" s="150"/>
      <c r="AC322" s="150"/>
      <c r="AD322" s="150"/>
      <c r="AE322" s="150"/>
      <c r="AF322" s="150"/>
      <c r="AG322" s="150" t="s">
        <v>128</v>
      </c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</row>
    <row r="323" spans="1:60" outlineLevel="2" x14ac:dyDescent="0.2">
      <c r="A323" s="157"/>
      <c r="B323" s="158"/>
      <c r="C323" s="250" t="s">
        <v>479</v>
      </c>
      <c r="D323" s="251"/>
      <c r="E323" s="251"/>
      <c r="F323" s="251"/>
      <c r="G323" s="251"/>
      <c r="H323" s="160"/>
      <c r="I323" s="160"/>
      <c r="J323" s="160"/>
      <c r="K323" s="160"/>
      <c r="L323" s="160"/>
      <c r="M323" s="160"/>
      <c r="N323" s="159"/>
      <c r="O323" s="159"/>
      <c r="P323" s="159"/>
      <c r="Q323" s="159"/>
      <c r="R323" s="160"/>
      <c r="S323" s="160"/>
      <c r="T323" s="160"/>
      <c r="U323" s="160"/>
      <c r="V323" s="160"/>
      <c r="W323" s="160"/>
      <c r="X323" s="160"/>
      <c r="Y323" s="160"/>
      <c r="Z323" s="150"/>
      <c r="AA323" s="150"/>
      <c r="AB323" s="150"/>
      <c r="AC323" s="150"/>
      <c r="AD323" s="150"/>
      <c r="AE323" s="150"/>
      <c r="AF323" s="150"/>
      <c r="AG323" s="150" t="s">
        <v>182</v>
      </c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</row>
    <row r="324" spans="1:60" outlineLevel="2" x14ac:dyDescent="0.2">
      <c r="A324" s="157"/>
      <c r="B324" s="158"/>
      <c r="C324" s="188" t="s">
        <v>480</v>
      </c>
      <c r="D324" s="161"/>
      <c r="E324" s="162">
        <v>99.33</v>
      </c>
      <c r="F324" s="160"/>
      <c r="G324" s="160"/>
      <c r="H324" s="160"/>
      <c r="I324" s="160"/>
      <c r="J324" s="160"/>
      <c r="K324" s="160"/>
      <c r="L324" s="160"/>
      <c r="M324" s="160"/>
      <c r="N324" s="159"/>
      <c r="O324" s="159"/>
      <c r="P324" s="159"/>
      <c r="Q324" s="159"/>
      <c r="R324" s="160"/>
      <c r="S324" s="160"/>
      <c r="T324" s="160"/>
      <c r="U324" s="160"/>
      <c r="V324" s="160"/>
      <c r="W324" s="160"/>
      <c r="X324" s="160"/>
      <c r="Y324" s="160"/>
      <c r="Z324" s="150"/>
      <c r="AA324" s="150"/>
      <c r="AB324" s="150"/>
      <c r="AC324" s="150"/>
      <c r="AD324" s="150"/>
      <c r="AE324" s="150"/>
      <c r="AF324" s="150"/>
      <c r="AG324" s="150" t="s">
        <v>132</v>
      </c>
      <c r="AH324" s="150">
        <v>7</v>
      </c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</row>
    <row r="325" spans="1:60" x14ac:dyDescent="0.2">
      <c r="A325" s="164" t="s">
        <v>119</v>
      </c>
      <c r="B325" s="165" t="s">
        <v>90</v>
      </c>
      <c r="C325" s="186" t="s">
        <v>27</v>
      </c>
      <c r="D325" s="166"/>
      <c r="E325" s="167"/>
      <c r="F325" s="168"/>
      <c r="G325" s="168">
        <f>SUMIF(AG326:AG340,"&lt;&gt;NOR",G326:G340)</f>
        <v>0</v>
      </c>
      <c r="H325" s="168"/>
      <c r="I325" s="168">
        <f>SUM(I326:I340)</f>
        <v>0</v>
      </c>
      <c r="J325" s="168"/>
      <c r="K325" s="168">
        <f>SUM(K326:K340)</f>
        <v>0</v>
      </c>
      <c r="L325" s="168"/>
      <c r="M325" s="168">
        <f>SUM(M326:M340)</f>
        <v>0</v>
      </c>
      <c r="N325" s="167"/>
      <c r="O325" s="167">
        <f>SUM(O326:O340)</f>
        <v>0</v>
      </c>
      <c r="P325" s="167"/>
      <c r="Q325" s="167">
        <f>SUM(Q326:Q340)</f>
        <v>0</v>
      </c>
      <c r="R325" s="168"/>
      <c r="S325" s="168"/>
      <c r="T325" s="169"/>
      <c r="U325" s="163"/>
      <c r="V325" s="163">
        <f>SUM(V326:V340)</f>
        <v>0</v>
      </c>
      <c r="W325" s="163"/>
      <c r="X325" s="163"/>
      <c r="Y325" s="163"/>
      <c r="AG325" t="s">
        <v>120</v>
      </c>
    </row>
    <row r="326" spans="1:60" outlineLevel="1" x14ac:dyDescent="0.2">
      <c r="A326" s="179">
        <v>73</v>
      </c>
      <c r="B326" s="180" t="s">
        <v>481</v>
      </c>
      <c r="C326" s="189" t="s">
        <v>482</v>
      </c>
      <c r="D326" s="181" t="s">
        <v>483</v>
      </c>
      <c r="E326" s="182">
        <v>1</v>
      </c>
      <c r="F326" s="183"/>
      <c r="G326" s="184">
        <f>ROUND(E326*F326,2)</f>
        <v>0</v>
      </c>
      <c r="H326" s="183"/>
      <c r="I326" s="184">
        <f>ROUND(E326*H326,2)</f>
        <v>0</v>
      </c>
      <c r="J326" s="183"/>
      <c r="K326" s="184">
        <f>ROUND(E326*J326,2)</f>
        <v>0</v>
      </c>
      <c r="L326" s="184">
        <v>21</v>
      </c>
      <c r="M326" s="184">
        <f>G326*(1+L326/100)</f>
        <v>0</v>
      </c>
      <c r="N326" s="182">
        <v>0</v>
      </c>
      <c r="O326" s="182">
        <f>ROUND(E326*N326,2)</f>
        <v>0</v>
      </c>
      <c r="P326" s="182">
        <v>0</v>
      </c>
      <c r="Q326" s="182">
        <f>ROUND(E326*P326,2)</f>
        <v>0</v>
      </c>
      <c r="R326" s="184"/>
      <c r="S326" s="184" t="s">
        <v>125</v>
      </c>
      <c r="T326" s="185" t="s">
        <v>194</v>
      </c>
      <c r="U326" s="160">
        <v>0</v>
      </c>
      <c r="V326" s="160">
        <f>ROUND(E326*U326,2)</f>
        <v>0</v>
      </c>
      <c r="W326" s="160"/>
      <c r="X326" s="160" t="s">
        <v>484</v>
      </c>
      <c r="Y326" s="160" t="s">
        <v>127</v>
      </c>
      <c r="Z326" s="150"/>
      <c r="AA326" s="150"/>
      <c r="AB326" s="150"/>
      <c r="AC326" s="150"/>
      <c r="AD326" s="150"/>
      <c r="AE326" s="150"/>
      <c r="AF326" s="150"/>
      <c r="AG326" s="150" t="s">
        <v>485</v>
      </c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</row>
    <row r="327" spans="1:60" outlineLevel="1" x14ac:dyDescent="0.2">
      <c r="A327" s="171">
        <v>74</v>
      </c>
      <c r="B327" s="172" t="s">
        <v>486</v>
      </c>
      <c r="C327" s="187" t="s">
        <v>487</v>
      </c>
      <c r="D327" s="173" t="s">
        <v>483</v>
      </c>
      <c r="E327" s="174">
        <v>1</v>
      </c>
      <c r="F327" s="175"/>
      <c r="G327" s="176">
        <f>ROUND(E327*F327,2)</f>
        <v>0</v>
      </c>
      <c r="H327" s="175"/>
      <c r="I327" s="176">
        <f>ROUND(E327*H327,2)</f>
        <v>0</v>
      </c>
      <c r="J327" s="175"/>
      <c r="K327" s="176">
        <f>ROUND(E327*J327,2)</f>
        <v>0</v>
      </c>
      <c r="L327" s="176">
        <v>21</v>
      </c>
      <c r="M327" s="176">
        <f>G327*(1+L327/100)</f>
        <v>0</v>
      </c>
      <c r="N327" s="174">
        <v>0</v>
      </c>
      <c r="O327" s="174">
        <f>ROUND(E327*N327,2)</f>
        <v>0</v>
      </c>
      <c r="P327" s="174">
        <v>0</v>
      </c>
      <c r="Q327" s="174">
        <f>ROUND(E327*P327,2)</f>
        <v>0</v>
      </c>
      <c r="R327" s="176"/>
      <c r="S327" s="176" t="s">
        <v>125</v>
      </c>
      <c r="T327" s="177" t="s">
        <v>194</v>
      </c>
      <c r="U327" s="160">
        <v>0</v>
      </c>
      <c r="V327" s="160">
        <f>ROUND(E327*U327,2)</f>
        <v>0</v>
      </c>
      <c r="W327" s="160"/>
      <c r="X327" s="160" t="s">
        <v>484</v>
      </c>
      <c r="Y327" s="160" t="s">
        <v>127</v>
      </c>
      <c r="Z327" s="150"/>
      <c r="AA327" s="150"/>
      <c r="AB327" s="150"/>
      <c r="AC327" s="150"/>
      <c r="AD327" s="150"/>
      <c r="AE327" s="150"/>
      <c r="AF327" s="150"/>
      <c r="AG327" s="150" t="s">
        <v>485</v>
      </c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</row>
    <row r="328" spans="1:60" outlineLevel="2" x14ac:dyDescent="0.2">
      <c r="A328" s="157"/>
      <c r="B328" s="158"/>
      <c r="C328" s="250" t="s">
        <v>505</v>
      </c>
      <c r="D328" s="251"/>
      <c r="E328" s="251"/>
      <c r="F328" s="251"/>
      <c r="G328" s="251"/>
      <c r="H328" s="160"/>
      <c r="I328" s="160"/>
      <c r="J328" s="160"/>
      <c r="K328" s="160"/>
      <c r="L328" s="160"/>
      <c r="M328" s="160"/>
      <c r="N328" s="159"/>
      <c r="O328" s="159"/>
      <c r="P328" s="159"/>
      <c r="Q328" s="159"/>
      <c r="R328" s="160"/>
      <c r="S328" s="160"/>
      <c r="T328" s="160"/>
      <c r="U328" s="160"/>
      <c r="V328" s="160"/>
      <c r="W328" s="160"/>
      <c r="X328" s="160"/>
      <c r="Y328" s="160"/>
      <c r="Z328" s="150"/>
      <c r="AA328" s="150"/>
      <c r="AB328" s="150"/>
      <c r="AC328" s="150"/>
      <c r="AD328" s="150"/>
      <c r="AE328" s="150"/>
      <c r="AF328" s="150"/>
      <c r="AG328" s="150" t="s">
        <v>182</v>
      </c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</row>
    <row r="329" spans="1:60" ht="22.5" outlineLevel="3" x14ac:dyDescent="0.2">
      <c r="A329" s="157"/>
      <c r="B329" s="158"/>
      <c r="C329" s="252" t="s">
        <v>488</v>
      </c>
      <c r="D329" s="253"/>
      <c r="E329" s="253"/>
      <c r="F329" s="253"/>
      <c r="G329" s="253"/>
      <c r="H329" s="160"/>
      <c r="I329" s="160"/>
      <c r="J329" s="160"/>
      <c r="K329" s="160"/>
      <c r="L329" s="160"/>
      <c r="M329" s="160"/>
      <c r="N329" s="159"/>
      <c r="O329" s="159"/>
      <c r="P329" s="159"/>
      <c r="Q329" s="159"/>
      <c r="R329" s="160"/>
      <c r="S329" s="160"/>
      <c r="T329" s="160"/>
      <c r="U329" s="160"/>
      <c r="V329" s="160"/>
      <c r="W329" s="160"/>
      <c r="X329" s="160"/>
      <c r="Y329" s="160"/>
      <c r="Z329" s="150"/>
      <c r="AA329" s="150"/>
      <c r="AB329" s="150"/>
      <c r="AC329" s="150"/>
      <c r="AD329" s="150"/>
      <c r="AE329" s="150"/>
      <c r="AF329" s="150"/>
      <c r="AG329" s="150" t="s">
        <v>182</v>
      </c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78" t="str">
        <f>C329</f>
        <v>Vyhotovení protokolu o vytyčení stavby se seznamem souřadnic vytyčených bodů a jejich polohopisnými (S-JTSK) a výškopisnými (Bpv) hodnotami.</v>
      </c>
      <c r="BB329" s="150"/>
      <c r="BC329" s="150"/>
      <c r="BD329" s="150"/>
      <c r="BE329" s="150"/>
      <c r="BF329" s="150"/>
      <c r="BG329" s="150"/>
      <c r="BH329" s="150"/>
    </row>
    <row r="330" spans="1:60" outlineLevel="1" x14ac:dyDescent="0.2">
      <c r="A330" s="171">
        <v>75</v>
      </c>
      <c r="B330" s="172" t="s">
        <v>489</v>
      </c>
      <c r="C330" s="187" t="s">
        <v>490</v>
      </c>
      <c r="D330" s="173" t="s">
        <v>419</v>
      </c>
      <c r="E330" s="174">
        <v>1</v>
      </c>
      <c r="F330" s="175"/>
      <c r="G330" s="176">
        <f>ROUND(E330*F330,2)</f>
        <v>0</v>
      </c>
      <c r="H330" s="175"/>
      <c r="I330" s="176">
        <f>ROUND(E330*H330,2)</f>
        <v>0</v>
      </c>
      <c r="J330" s="175"/>
      <c r="K330" s="176">
        <f>ROUND(E330*J330,2)</f>
        <v>0</v>
      </c>
      <c r="L330" s="176">
        <v>21</v>
      </c>
      <c r="M330" s="176">
        <f>G330*(1+L330/100)</f>
        <v>0</v>
      </c>
      <c r="N330" s="174">
        <v>0</v>
      </c>
      <c r="O330" s="174">
        <f>ROUND(E330*N330,2)</f>
        <v>0</v>
      </c>
      <c r="P330" s="174">
        <v>0</v>
      </c>
      <c r="Q330" s="174">
        <f>ROUND(E330*P330,2)</f>
        <v>0</v>
      </c>
      <c r="R330" s="176"/>
      <c r="S330" s="176" t="s">
        <v>125</v>
      </c>
      <c r="T330" s="177" t="s">
        <v>194</v>
      </c>
      <c r="U330" s="160">
        <v>0</v>
      </c>
      <c r="V330" s="160">
        <f>ROUND(E330*U330,2)</f>
        <v>0</v>
      </c>
      <c r="W330" s="160"/>
      <c r="X330" s="160" t="s">
        <v>484</v>
      </c>
      <c r="Y330" s="160" t="s">
        <v>127</v>
      </c>
      <c r="Z330" s="150"/>
      <c r="AA330" s="150"/>
      <c r="AB330" s="150"/>
      <c r="AC330" s="150"/>
      <c r="AD330" s="150"/>
      <c r="AE330" s="150"/>
      <c r="AF330" s="150"/>
      <c r="AG330" s="150" t="s">
        <v>485</v>
      </c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</row>
    <row r="331" spans="1:60" ht="22.5" outlineLevel="2" x14ac:dyDescent="0.2">
      <c r="A331" s="157"/>
      <c r="B331" s="158"/>
      <c r="C331" s="250" t="s">
        <v>491</v>
      </c>
      <c r="D331" s="251"/>
      <c r="E331" s="251"/>
      <c r="F331" s="251"/>
      <c r="G331" s="251"/>
      <c r="H331" s="160"/>
      <c r="I331" s="160"/>
      <c r="J331" s="160"/>
      <c r="K331" s="160"/>
      <c r="L331" s="160"/>
      <c r="M331" s="160"/>
      <c r="N331" s="159"/>
      <c r="O331" s="159"/>
      <c r="P331" s="159"/>
      <c r="Q331" s="159"/>
      <c r="R331" s="160"/>
      <c r="S331" s="160"/>
      <c r="T331" s="160"/>
      <c r="U331" s="160"/>
      <c r="V331" s="160"/>
      <c r="W331" s="160"/>
      <c r="X331" s="160"/>
      <c r="Y331" s="160"/>
      <c r="Z331" s="150"/>
      <c r="AA331" s="150"/>
      <c r="AB331" s="150"/>
      <c r="AC331" s="150"/>
      <c r="AD331" s="150"/>
      <c r="AE331" s="150"/>
      <c r="AF331" s="150"/>
      <c r="AG331" s="150" t="s">
        <v>182</v>
      </c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78" t="str">
        <f>C331</f>
        <v>Náplň činnosti: nezávislé měření pro kontrolu správnosti a přesnosti předcházejících měření (zpravidla provádí AZI-O), obsahuje protokol o kontrolním měření a technickou zprávu</v>
      </c>
      <c r="BB331" s="150"/>
      <c r="BC331" s="150"/>
      <c r="BD331" s="150"/>
      <c r="BE331" s="150"/>
      <c r="BF331" s="150"/>
      <c r="BG331" s="150"/>
      <c r="BH331" s="150"/>
    </row>
    <row r="332" spans="1:60" outlineLevel="1" x14ac:dyDescent="0.2">
      <c r="A332" s="171">
        <v>76</v>
      </c>
      <c r="B332" s="172" t="s">
        <v>492</v>
      </c>
      <c r="C332" s="187" t="s">
        <v>493</v>
      </c>
      <c r="D332" s="173" t="s">
        <v>483</v>
      </c>
      <c r="E332" s="174">
        <v>1</v>
      </c>
      <c r="F332" s="175"/>
      <c r="G332" s="176">
        <f>ROUND(E332*F332,2)</f>
        <v>0</v>
      </c>
      <c r="H332" s="175"/>
      <c r="I332" s="176">
        <f>ROUND(E332*H332,2)</f>
        <v>0</v>
      </c>
      <c r="J332" s="175"/>
      <c r="K332" s="176">
        <f>ROUND(E332*J332,2)</f>
        <v>0</v>
      </c>
      <c r="L332" s="176">
        <v>21</v>
      </c>
      <c r="M332" s="176">
        <f>G332*(1+L332/100)</f>
        <v>0</v>
      </c>
      <c r="N332" s="174">
        <v>0</v>
      </c>
      <c r="O332" s="174">
        <f>ROUND(E332*N332,2)</f>
        <v>0</v>
      </c>
      <c r="P332" s="174">
        <v>0</v>
      </c>
      <c r="Q332" s="174">
        <f>ROUND(E332*P332,2)</f>
        <v>0</v>
      </c>
      <c r="R332" s="176"/>
      <c r="S332" s="176" t="s">
        <v>125</v>
      </c>
      <c r="T332" s="177" t="s">
        <v>194</v>
      </c>
      <c r="U332" s="160">
        <v>0</v>
      </c>
      <c r="V332" s="160">
        <f>ROUND(E332*U332,2)</f>
        <v>0</v>
      </c>
      <c r="W332" s="160"/>
      <c r="X332" s="160" t="s">
        <v>484</v>
      </c>
      <c r="Y332" s="160" t="s">
        <v>127</v>
      </c>
      <c r="Z332" s="150"/>
      <c r="AA332" s="150"/>
      <c r="AB332" s="150"/>
      <c r="AC332" s="150"/>
      <c r="AD332" s="150"/>
      <c r="AE332" s="150"/>
      <c r="AF332" s="150"/>
      <c r="AG332" s="150" t="s">
        <v>485</v>
      </c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</row>
    <row r="333" spans="1:60" outlineLevel="2" x14ac:dyDescent="0.2">
      <c r="A333" s="157"/>
      <c r="B333" s="158"/>
      <c r="C333" s="250" t="s">
        <v>494</v>
      </c>
      <c r="D333" s="251"/>
      <c r="E333" s="251"/>
      <c r="F333" s="251"/>
      <c r="G333" s="251"/>
      <c r="H333" s="160"/>
      <c r="I333" s="160"/>
      <c r="J333" s="160"/>
      <c r="K333" s="160"/>
      <c r="L333" s="160"/>
      <c r="M333" s="160"/>
      <c r="N333" s="159"/>
      <c r="O333" s="159"/>
      <c r="P333" s="159"/>
      <c r="Q333" s="159"/>
      <c r="R333" s="160"/>
      <c r="S333" s="160"/>
      <c r="T333" s="160"/>
      <c r="U333" s="160"/>
      <c r="V333" s="160"/>
      <c r="W333" s="160"/>
      <c r="X333" s="160"/>
      <c r="Y333" s="160"/>
      <c r="Z333" s="150"/>
      <c r="AA333" s="150"/>
      <c r="AB333" s="150"/>
      <c r="AC333" s="150"/>
      <c r="AD333" s="150"/>
      <c r="AE333" s="150"/>
      <c r="AF333" s="150"/>
      <c r="AG333" s="150" t="s">
        <v>182</v>
      </c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</row>
    <row r="334" spans="1:60" outlineLevel="3" x14ac:dyDescent="0.2">
      <c r="A334" s="157"/>
      <c r="B334" s="158"/>
      <c r="C334" s="252" t="s">
        <v>495</v>
      </c>
      <c r="D334" s="253"/>
      <c r="E334" s="253"/>
      <c r="F334" s="253"/>
      <c r="G334" s="253"/>
      <c r="H334" s="160"/>
      <c r="I334" s="160"/>
      <c r="J334" s="160"/>
      <c r="K334" s="160"/>
      <c r="L334" s="160"/>
      <c r="M334" s="160"/>
      <c r="N334" s="159"/>
      <c r="O334" s="159"/>
      <c r="P334" s="159"/>
      <c r="Q334" s="159"/>
      <c r="R334" s="160"/>
      <c r="S334" s="160"/>
      <c r="T334" s="160"/>
      <c r="U334" s="160"/>
      <c r="V334" s="160"/>
      <c r="W334" s="160"/>
      <c r="X334" s="160"/>
      <c r="Y334" s="160"/>
      <c r="Z334" s="150"/>
      <c r="AA334" s="150"/>
      <c r="AB334" s="150"/>
      <c r="AC334" s="150"/>
      <c r="AD334" s="150"/>
      <c r="AE334" s="150"/>
      <c r="AF334" s="150"/>
      <c r="AG334" s="150" t="s">
        <v>182</v>
      </c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</row>
    <row r="335" spans="1:60" outlineLevel="3" x14ac:dyDescent="0.2">
      <c r="A335" s="157"/>
      <c r="B335" s="158"/>
      <c r="C335" s="252" t="s">
        <v>496</v>
      </c>
      <c r="D335" s="253"/>
      <c r="E335" s="253"/>
      <c r="F335" s="253"/>
      <c r="G335" s="253"/>
      <c r="H335" s="160"/>
      <c r="I335" s="160"/>
      <c r="J335" s="160"/>
      <c r="K335" s="160"/>
      <c r="L335" s="160"/>
      <c r="M335" s="160"/>
      <c r="N335" s="159"/>
      <c r="O335" s="159"/>
      <c r="P335" s="159"/>
      <c r="Q335" s="159"/>
      <c r="R335" s="160"/>
      <c r="S335" s="160"/>
      <c r="T335" s="160"/>
      <c r="U335" s="160"/>
      <c r="V335" s="160"/>
      <c r="W335" s="160"/>
      <c r="X335" s="160"/>
      <c r="Y335" s="160"/>
      <c r="Z335" s="150"/>
      <c r="AA335" s="150"/>
      <c r="AB335" s="150"/>
      <c r="AC335" s="150"/>
      <c r="AD335" s="150"/>
      <c r="AE335" s="150"/>
      <c r="AF335" s="150"/>
      <c r="AG335" s="150" t="s">
        <v>182</v>
      </c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</row>
    <row r="336" spans="1:60" outlineLevel="1" x14ac:dyDescent="0.2">
      <c r="A336" s="171">
        <v>77</v>
      </c>
      <c r="B336" s="172" t="s">
        <v>497</v>
      </c>
      <c r="C336" s="187" t="s">
        <v>498</v>
      </c>
      <c r="D336" s="173" t="s">
        <v>483</v>
      </c>
      <c r="E336" s="174">
        <v>1</v>
      </c>
      <c r="F336" s="175"/>
      <c r="G336" s="176">
        <f>ROUND(E336*F336,2)</f>
        <v>0</v>
      </c>
      <c r="H336" s="175"/>
      <c r="I336" s="176">
        <f>ROUND(E336*H336,2)</f>
        <v>0</v>
      </c>
      <c r="J336" s="175"/>
      <c r="K336" s="176">
        <f>ROUND(E336*J336,2)</f>
        <v>0</v>
      </c>
      <c r="L336" s="176">
        <v>21</v>
      </c>
      <c r="M336" s="176">
        <f>G336*(1+L336/100)</f>
        <v>0</v>
      </c>
      <c r="N336" s="174">
        <v>0</v>
      </c>
      <c r="O336" s="174">
        <f>ROUND(E336*N336,2)</f>
        <v>0</v>
      </c>
      <c r="P336" s="174">
        <v>0</v>
      </c>
      <c r="Q336" s="174">
        <f>ROUND(E336*P336,2)</f>
        <v>0</v>
      </c>
      <c r="R336" s="176"/>
      <c r="S336" s="176" t="s">
        <v>125</v>
      </c>
      <c r="T336" s="177" t="s">
        <v>194</v>
      </c>
      <c r="U336" s="160">
        <v>0</v>
      </c>
      <c r="V336" s="160">
        <f>ROUND(E336*U336,2)</f>
        <v>0</v>
      </c>
      <c r="W336" s="160"/>
      <c r="X336" s="160" t="s">
        <v>484</v>
      </c>
      <c r="Y336" s="160" t="s">
        <v>127</v>
      </c>
      <c r="Z336" s="150"/>
      <c r="AA336" s="150"/>
      <c r="AB336" s="150"/>
      <c r="AC336" s="150"/>
      <c r="AD336" s="150"/>
      <c r="AE336" s="150"/>
      <c r="AF336" s="150"/>
      <c r="AG336" s="150" t="s">
        <v>485</v>
      </c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</row>
    <row r="337" spans="1:60" ht="22.5" outlineLevel="2" x14ac:dyDescent="0.2">
      <c r="A337" s="157"/>
      <c r="B337" s="158"/>
      <c r="C337" s="250" t="s">
        <v>499</v>
      </c>
      <c r="D337" s="251"/>
      <c r="E337" s="251"/>
      <c r="F337" s="251"/>
      <c r="G337" s="251"/>
      <c r="H337" s="160"/>
      <c r="I337" s="160"/>
      <c r="J337" s="160"/>
      <c r="K337" s="160"/>
      <c r="L337" s="160"/>
      <c r="M337" s="160"/>
      <c r="N337" s="159"/>
      <c r="O337" s="159"/>
      <c r="P337" s="159"/>
      <c r="Q337" s="159"/>
      <c r="R337" s="160"/>
      <c r="S337" s="160"/>
      <c r="T337" s="160"/>
      <c r="U337" s="160"/>
      <c r="V337" s="160"/>
      <c r="W337" s="160"/>
      <c r="X337" s="160"/>
      <c r="Y337" s="160"/>
      <c r="Z337" s="150"/>
      <c r="AA337" s="150"/>
      <c r="AB337" s="150"/>
      <c r="AC337" s="150"/>
      <c r="AD337" s="150"/>
      <c r="AE337" s="150"/>
      <c r="AF337" s="150"/>
      <c r="AG337" s="150" t="s">
        <v>182</v>
      </c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78" t="str">
        <f>C337</f>
        <v>Náklady zhotovitele, související s prováděním zkoušek a revizí předepsaných technickými normami nebo objednatelem a které jsou pro provedení díla nezbytné.</v>
      </c>
      <c r="BB337" s="150"/>
      <c r="BC337" s="150"/>
      <c r="BD337" s="150"/>
      <c r="BE337" s="150"/>
      <c r="BF337" s="150"/>
      <c r="BG337" s="150"/>
      <c r="BH337" s="150"/>
    </row>
    <row r="338" spans="1:60" outlineLevel="3" x14ac:dyDescent="0.2">
      <c r="A338" s="157"/>
      <c r="B338" s="158"/>
      <c r="C338" s="252" t="s">
        <v>500</v>
      </c>
      <c r="D338" s="253"/>
      <c r="E338" s="253"/>
      <c r="F338" s="253"/>
      <c r="G338" s="253"/>
      <c r="H338" s="160"/>
      <c r="I338" s="160"/>
      <c r="J338" s="160"/>
      <c r="K338" s="160"/>
      <c r="L338" s="160"/>
      <c r="M338" s="160"/>
      <c r="N338" s="159"/>
      <c r="O338" s="159"/>
      <c r="P338" s="159"/>
      <c r="Q338" s="159"/>
      <c r="R338" s="160"/>
      <c r="S338" s="160"/>
      <c r="T338" s="160"/>
      <c r="U338" s="160"/>
      <c r="V338" s="160"/>
      <c r="W338" s="160"/>
      <c r="X338" s="160"/>
      <c r="Y338" s="160"/>
      <c r="Z338" s="150"/>
      <c r="AA338" s="150"/>
      <c r="AB338" s="150"/>
      <c r="AC338" s="150"/>
      <c r="AD338" s="150"/>
      <c r="AE338" s="150"/>
      <c r="AF338" s="150"/>
      <c r="AG338" s="150" t="s">
        <v>182</v>
      </c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</row>
    <row r="339" spans="1:60" outlineLevel="1" x14ac:dyDescent="0.2">
      <c r="A339" s="171">
        <v>78</v>
      </c>
      <c r="B339" s="172" t="s">
        <v>501</v>
      </c>
      <c r="C339" s="187" t="s">
        <v>502</v>
      </c>
      <c r="D339" s="173" t="s">
        <v>483</v>
      </c>
      <c r="E339" s="174">
        <v>1</v>
      </c>
      <c r="F339" s="175"/>
      <c r="G339" s="176">
        <f>ROUND(E339*F339,2)</f>
        <v>0</v>
      </c>
      <c r="H339" s="175"/>
      <c r="I339" s="176">
        <f>ROUND(E339*H339,2)</f>
        <v>0</v>
      </c>
      <c r="J339" s="175"/>
      <c r="K339" s="176">
        <f>ROUND(E339*J339,2)</f>
        <v>0</v>
      </c>
      <c r="L339" s="176">
        <v>21</v>
      </c>
      <c r="M339" s="176">
        <f>G339*(1+L339/100)</f>
        <v>0</v>
      </c>
      <c r="N339" s="174">
        <v>0</v>
      </c>
      <c r="O339" s="174">
        <f>ROUND(E339*N339,2)</f>
        <v>0</v>
      </c>
      <c r="P339" s="174">
        <v>0</v>
      </c>
      <c r="Q339" s="174">
        <f>ROUND(E339*P339,2)</f>
        <v>0</v>
      </c>
      <c r="R339" s="176"/>
      <c r="S339" s="176" t="s">
        <v>125</v>
      </c>
      <c r="T339" s="177" t="s">
        <v>194</v>
      </c>
      <c r="U339" s="160">
        <v>0</v>
      </c>
      <c r="V339" s="160">
        <f>ROUND(E339*U339,2)</f>
        <v>0</v>
      </c>
      <c r="W339" s="160"/>
      <c r="X339" s="160" t="s">
        <v>484</v>
      </c>
      <c r="Y339" s="160" t="s">
        <v>127</v>
      </c>
      <c r="Z339" s="150"/>
      <c r="AA339" s="150"/>
      <c r="AB339" s="150"/>
      <c r="AC339" s="150"/>
      <c r="AD339" s="150"/>
      <c r="AE339" s="150"/>
      <c r="AF339" s="150"/>
      <c r="AG339" s="150" t="s">
        <v>485</v>
      </c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</row>
    <row r="340" spans="1:60" outlineLevel="2" x14ac:dyDescent="0.2">
      <c r="A340" s="157"/>
      <c r="B340" s="158"/>
      <c r="C340" s="250" t="s">
        <v>503</v>
      </c>
      <c r="D340" s="251"/>
      <c r="E340" s="251"/>
      <c r="F340" s="251"/>
      <c r="G340" s="251"/>
      <c r="H340" s="160"/>
      <c r="I340" s="160"/>
      <c r="J340" s="160"/>
      <c r="K340" s="160"/>
      <c r="L340" s="160"/>
      <c r="M340" s="160"/>
      <c r="N340" s="159"/>
      <c r="O340" s="159"/>
      <c r="P340" s="159"/>
      <c r="Q340" s="159"/>
      <c r="R340" s="160"/>
      <c r="S340" s="160"/>
      <c r="T340" s="160"/>
      <c r="U340" s="160"/>
      <c r="V340" s="160"/>
      <c r="W340" s="160"/>
      <c r="X340" s="160"/>
      <c r="Y340" s="160"/>
      <c r="Z340" s="150"/>
      <c r="AA340" s="150"/>
      <c r="AB340" s="150"/>
      <c r="AC340" s="150"/>
      <c r="AD340" s="150"/>
      <c r="AE340" s="150"/>
      <c r="AF340" s="150"/>
      <c r="AG340" s="150" t="s">
        <v>182</v>
      </c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78" t="str">
        <f>C340</f>
        <v>Náklady na vyhotovení dokumentace skutečného provedení stavby a její předání objednateli v požadované formě a požadovaném počtu.</v>
      </c>
      <c r="BB340" s="150"/>
      <c r="BC340" s="150"/>
      <c r="BD340" s="150"/>
      <c r="BE340" s="150"/>
      <c r="BF340" s="150"/>
      <c r="BG340" s="150"/>
      <c r="BH340" s="150"/>
    </row>
    <row r="341" spans="1:60" x14ac:dyDescent="0.2">
      <c r="A341" s="3"/>
      <c r="B341" s="4"/>
      <c r="C341" s="190"/>
      <c r="D341" s="6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AE341">
        <v>12</v>
      </c>
      <c r="AF341">
        <v>21</v>
      </c>
      <c r="AG341" t="s">
        <v>105</v>
      </c>
    </row>
    <row r="342" spans="1:60" x14ac:dyDescent="0.2">
      <c r="A342" s="153"/>
      <c r="B342" s="154" t="s">
        <v>29</v>
      </c>
      <c r="C342" s="191"/>
      <c r="D342" s="155"/>
      <c r="E342" s="156"/>
      <c r="F342" s="156"/>
      <c r="G342" s="170">
        <f>G8+G82+G114+G169+G175+G265+G273+G278+G280+G314+G325</f>
        <v>0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AE342">
        <f>SUMIF(L7:L340,AE341,G7:G340)</f>
        <v>0</v>
      </c>
      <c r="AF342">
        <f>SUMIF(L7:L340,AF341,G7:G340)</f>
        <v>0</v>
      </c>
      <c r="AG342" t="s">
        <v>504</v>
      </c>
    </row>
    <row r="343" spans="1:60" x14ac:dyDescent="0.2">
      <c r="C343" s="192"/>
      <c r="D343" s="10"/>
      <c r="AG343" t="s">
        <v>506</v>
      </c>
    </row>
    <row r="344" spans="1:60" x14ac:dyDescent="0.2">
      <c r="D344" s="10"/>
    </row>
    <row r="345" spans="1:60" x14ac:dyDescent="0.2">
      <c r="D345" s="10"/>
    </row>
    <row r="346" spans="1:60" x14ac:dyDescent="0.2">
      <c r="D346" s="10"/>
    </row>
    <row r="347" spans="1:60" x14ac:dyDescent="0.2">
      <c r="D347" s="10"/>
    </row>
    <row r="348" spans="1:60" x14ac:dyDescent="0.2">
      <c r="D348" s="10"/>
    </row>
    <row r="349" spans="1:60" x14ac:dyDescent="0.2">
      <c r="D349" s="10"/>
    </row>
    <row r="350" spans="1:60" x14ac:dyDescent="0.2">
      <c r="D350" s="10"/>
    </row>
    <row r="351" spans="1:60" x14ac:dyDescent="0.2">
      <c r="D351" s="10"/>
    </row>
    <row r="352" spans="1:60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SqT/NQvlAtSZNvVnr5LuM6GvtptBIi+KempZZb5Gt3O9MIjf+pWLLumT56Tl/k+18M6P22VaWfBT//MSlClrDA==" saltValue="y1X37uh2ZdtT0pMYbUo5Qg==" spinCount="100000" sheet="1" formatRows="0"/>
  <mergeCells count="49">
    <mergeCell ref="C18:G18"/>
    <mergeCell ref="A1:G1"/>
    <mergeCell ref="C2:G2"/>
    <mergeCell ref="C3:G3"/>
    <mergeCell ref="C4:G4"/>
    <mergeCell ref="C10:G10"/>
    <mergeCell ref="C66:G66"/>
    <mergeCell ref="C21:G21"/>
    <mergeCell ref="C25:G25"/>
    <mergeCell ref="C29:G29"/>
    <mergeCell ref="C34:G34"/>
    <mergeCell ref="C38:G38"/>
    <mergeCell ref="C48:G48"/>
    <mergeCell ref="C49:G49"/>
    <mergeCell ref="C50:G50"/>
    <mergeCell ref="C51:G51"/>
    <mergeCell ref="C52:G52"/>
    <mergeCell ref="C58:G58"/>
    <mergeCell ref="C139:G139"/>
    <mergeCell ref="C84:G84"/>
    <mergeCell ref="C90:G90"/>
    <mergeCell ref="C93:G93"/>
    <mergeCell ref="C96:G96"/>
    <mergeCell ref="C99:G99"/>
    <mergeCell ref="C102:G102"/>
    <mergeCell ref="C116:G116"/>
    <mergeCell ref="C120:G120"/>
    <mergeCell ref="C126:G126"/>
    <mergeCell ref="C129:G129"/>
    <mergeCell ref="C133:G133"/>
    <mergeCell ref="C329:G329"/>
    <mergeCell ref="C144:G144"/>
    <mergeCell ref="C171:G171"/>
    <mergeCell ref="C177:G177"/>
    <mergeCell ref="C189:G189"/>
    <mergeCell ref="C267:G267"/>
    <mergeCell ref="C275:G275"/>
    <mergeCell ref="C277:G277"/>
    <mergeCell ref="C313:G313"/>
    <mergeCell ref="C316:G316"/>
    <mergeCell ref="C323:G323"/>
    <mergeCell ref="C328:G328"/>
    <mergeCell ref="C340:G340"/>
    <mergeCell ref="C331:G331"/>
    <mergeCell ref="C333:G333"/>
    <mergeCell ref="C334:G334"/>
    <mergeCell ref="C335:G335"/>
    <mergeCell ref="C337:G337"/>
    <mergeCell ref="C338:G33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'01 001 Pol'!Názvy_tisku</vt:lpstr>
      <vt:lpstr>oadresa</vt:lpstr>
      <vt:lpstr>Stavba!Objednatel</vt:lpstr>
      <vt:lpstr>Stavba!Objekt</vt:lpstr>
      <vt:lpstr>'01 001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Vabr</dc:creator>
  <cp:lastModifiedBy>Erik Vabr</cp:lastModifiedBy>
  <cp:lastPrinted>2019-03-19T12:27:02Z</cp:lastPrinted>
  <dcterms:created xsi:type="dcterms:W3CDTF">2009-04-08T07:15:50Z</dcterms:created>
  <dcterms:modified xsi:type="dcterms:W3CDTF">2025-07-05T17:35:24Z</dcterms:modified>
</cp:coreProperties>
</file>