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3035" windowHeight="8955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<sst xmlns="http://schemas.openxmlformats.org/spreadsheetml/2006/main" count="345" uniqueCount="157">
  <si>
    <t>Aleš Dvořák</t>
  </si>
  <si>
    <t>HSV</t>
  </si>
  <si>
    <t>Zařízení staveniště</t>
  </si>
  <si>
    <t>D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</si>
  <si>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</si>
  <si>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</si>
  <si>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</si>
  <si>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</si>
  <si>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</si>
  <si>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</si>
  <si>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</si>
  <si>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</si>
  <si>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</si>
  <si>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</si>
  <si>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</si>
  <si>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</si>
  <si>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</si>
  <si>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</si>
  <si>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</si>
  <si>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</si>
  <si>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</si>
  <si>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</si>
  <si>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</si>
  <si>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</si>
  <si>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</si>
  <si>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</si>
  <si>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</si>
  <si>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</si>
  <si>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</si>
  <si>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</si>
  <si>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</si>
  <si>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</si>
  <si>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</si>
  <si>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</si>
  <si>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</si>
  <si>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</si>
  <si>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111201101</t>
  </si>
  <si>
    <t>Odstranění křovin a stromů průměru kmene do 100 mm i s kořeny z celkové plochy do 1000 m2</t>
  </si>
  <si>
    <t>m2</t>
  </si>
  <si>
    <t>2</t>
  </si>
  <si>
    <t>112101102</t>
  </si>
  <si>
    <t>Kácení stromů listnatých D kmene do 500 mm</t>
  </si>
  <si>
    <t>kus</t>
  </si>
  <si>
    <t>112201102</t>
  </si>
  <si>
    <t>Odstranění pařezů D do 500 mm</t>
  </si>
  <si>
    <t>5</t>
  </si>
  <si>
    <t>122201103</t>
  </si>
  <si>
    <t>Odkopávky a prokopávky nezapažené v hornině tř. 3 objem do 5000 m3</t>
  </si>
  <si>
    <t>m3</t>
  </si>
  <si>
    <t>122201109</t>
  </si>
  <si>
    <t>Příplatek za lepivost u odkopávek v hornině tř. 1 až 3</t>
  </si>
  <si>
    <t>9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</si>
  <si>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</si>
  <si>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</si>
  <si>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</si>
  <si>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</si>
  <si>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231</t>
  </si>
  <si>
    <t>m</t>
  </si>
  <si>
    <t>162701105</t>
  </si>
  <si>
    <t>Vodorovné přemístění do 10000 m výkopku/sypaniny z horniny tř. 1 až 4</t>
  </si>
  <si>
    <t>167101102</t>
  </si>
  <si>
    <t>Nakládání výkopku z hornin tř. 1 až 4 přes 100 m3</t>
  </si>
  <si>
    <t>171201201</t>
  </si>
  <si>
    <t>Uložení sypaniny na skládky</t>
  </si>
  <si>
    <t>171201211</t>
  </si>
  <si>
    <t>Poplatek za uložení odpadu ze sypaniny na skládce (skládkovné)</t>
  </si>
  <si>
    <t>t</t>
  </si>
  <si>
    <t>174101101</t>
  </si>
  <si>
    <t>Zásyp jam, šachet rýh nebo kolem objektů sypaninou se zhutněním</t>
  </si>
  <si>
    <t>M</t>
  </si>
  <si>
    <t>MAT</t>
  </si>
  <si>
    <t>180402111</t>
  </si>
  <si>
    <t>Založení parkového trávníku výsevem v rovině a ve svahu do 1:5</t>
  </si>
  <si>
    <t>005724100</t>
  </si>
  <si>
    <t>osivo směs travní parková rekreační</t>
  </si>
  <si>
    <t>kg</t>
  </si>
  <si>
    <t>181951102</t>
  </si>
  <si>
    <t>Úprava pláně v hornině tř. 1 až 4 se zhutněním</t>
  </si>
  <si>
    <t>183403114</t>
  </si>
  <si>
    <t>Obdělání půdy kultivátorováním v rovině a svahu do 1:5</t>
  </si>
  <si>
    <t>183403153</t>
  </si>
  <si>
    <t>Obdělání půdy hrabáním v rovině a svahu do 1:5</t>
  </si>
  <si>
    <t>183403161</t>
  </si>
  <si>
    <t>Obdělání půdy válením v rovině a svahu do 1:5</t>
  </si>
  <si>
    <t>ks</t>
  </si>
  <si>
    <t>185802111</t>
  </si>
  <si>
    <t>Hnojení půdy rašelinou v rovině a svahu do 1:5</t>
  </si>
  <si>
    <t>103111000</t>
  </si>
  <si>
    <t>rašelina zahradní a kompostová tř I VL</t>
  </si>
  <si>
    <t>kpl</t>
  </si>
  <si>
    <t>Komunikace</t>
  </si>
  <si>
    <t>221</t>
  </si>
  <si>
    <t>564851111</t>
  </si>
  <si>
    <t>Podklad ze štěrkodrtě ŠD tl 150 mm</t>
  </si>
  <si>
    <t>564952113</t>
  </si>
  <si>
    <t>Podklad z mechanicky zpevněného kameniva MZK tl 170 mm</t>
  </si>
  <si>
    <t>577134111</t>
  </si>
  <si>
    <t>Asfaltový beton vrstva obrusná ACO 11 (ABS) tř. I tl 40 mm š do 3 m z nemodifikovaného asfaltu</t>
  </si>
  <si>
    <t>577155112</t>
  </si>
  <si>
    <t>Asfaltový beton vrstva ložní ACL 16 (ABH) tl 60 mm š do 3 m z nemodifikovaného asfaltu</t>
  </si>
  <si>
    <t>597161111</t>
  </si>
  <si>
    <t>Rigol dlážděný do lože z betonu tl 100 mm z lomového kamene</t>
  </si>
  <si>
    <t>599141111</t>
  </si>
  <si>
    <t>Vyplnění spár mezi silničními dílci živičnou zálivkou</t>
  </si>
  <si>
    <t>Ostatní konstrukce a práce-bourání</t>
  </si>
  <si>
    <t>912211111</t>
  </si>
  <si>
    <t>Montáž směrového sloupku silničního plastového prosté uložení bez betonového základu</t>
  </si>
  <si>
    <t>404451501</t>
  </si>
  <si>
    <t>sloupek silniční plastový Z11c</t>
  </si>
  <si>
    <t>914111111</t>
  </si>
  <si>
    <t>Montáž svislé dopravní značky do velikosti 1 m2 objímkami na sloupek nebo konzolu</t>
  </si>
  <si>
    <t>404440560</t>
  </si>
  <si>
    <t>914511112</t>
  </si>
  <si>
    <t>Montáž sloupku dopravních značek délky do 3,5 m s betonovým základem a patkou</t>
  </si>
  <si>
    <t>404452300</t>
  </si>
  <si>
    <t>sloupek Zn 70 - 350</t>
  </si>
  <si>
    <t>404452410</t>
  </si>
  <si>
    <t>patka hliníková HP 70</t>
  </si>
  <si>
    <t>915221111</t>
  </si>
  <si>
    <t>Vodorovné dopravní značení bílým plastem vodící čáry šířky 250 mm</t>
  </si>
  <si>
    <t>915221113</t>
  </si>
  <si>
    <t>Vodorovné dopravní značení bílým plastem vodící čáry retroreflexní</t>
  </si>
  <si>
    <t>915231112</t>
  </si>
  <si>
    <t>Vodorovné dopravní značení retroreflexním bílým plastem přechody pro chodce, šipky nebo symboly</t>
  </si>
  <si>
    <t>916131213</t>
  </si>
  <si>
    <t>Osazení silničního obrubníku betonového stojatého s boční opěrou do lože z betonu prostého</t>
  </si>
  <si>
    <t>592174651</t>
  </si>
  <si>
    <t>obrubník betonový silniční 100x15x30 cm</t>
  </si>
  <si>
    <t>919535557</t>
  </si>
  <si>
    <t>919551117</t>
  </si>
  <si>
    <t>562411160</t>
  </si>
  <si>
    <t>919735113</t>
  </si>
  <si>
    <t>Řezání stávajícího živičného krytu hl do 150 mm</t>
  </si>
  <si>
    <t>938902203</t>
  </si>
  <si>
    <t xml:space="preserve">Vyčištění a prohloubení silničního příkopu </t>
  </si>
  <si>
    <t>PK</t>
  </si>
  <si>
    <t>O01</t>
  </si>
  <si>
    <t>VRN</t>
  </si>
  <si>
    <t>VRN 01</t>
  </si>
  <si>
    <t xml:space="preserve">Dynamická zkouška hutnění </t>
  </si>
  <si>
    <t>VRN 02</t>
  </si>
  <si>
    <t>VRN 03</t>
  </si>
  <si>
    <t>PD Skutečné provedení</t>
  </si>
  <si>
    <t>VRN 04</t>
  </si>
  <si>
    <t>Vytýčení stavy</t>
  </si>
  <si>
    <t>VRN 05</t>
  </si>
  <si>
    <t>Přechodné DZ</t>
  </si>
  <si>
    <t>VRN 06</t>
  </si>
  <si>
    <t>Vypracování DIO</t>
  </si>
  <si>
    <t>Kompostárna města Lovosice</t>
  </si>
  <si>
    <t>Město Lovosice</t>
  </si>
  <si>
    <t>Betonová čela</t>
  </si>
  <si>
    <t>Betonová trouba d = 600 mm</t>
  </si>
  <si>
    <t>Zřízení propustku z trubbetonových se spojkami nebo s hrdlem DN 600 mm</t>
  </si>
  <si>
    <t xml:space="preserve">značka dopravní svislá reflexní AL 3M </t>
  </si>
  <si>
    <t>DPH</t>
  </si>
  <si>
    <t>Včetně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</si>
</sst>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</numFmts>
  <fonts count="4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66" fontId="7" fillId="0" borderId="20" xfId="0" applyNumberFormat="1" applyFont="1" applyBorder="1" applyAlignment="1" applyProtection="1">
      <alignment horizontal="right" vertical="center"/>
      <protection/>
    </xf>
    <xf numFmtId="168" fontId="7" fillId="0" borderId="20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166" fontId="8" fillId="0" borderId="20" xfId="0" applyNumberFormat="1" applyFont="1" applyBorder="1" applyAlignment="1" applyProtection="1">
      <alignment horizontal="right" vertical="center"/>
      <protection/>
    </xf>
    <xf numFmtId="168" fontId="8" fillId="0" borderId="20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168" fontId="2" fillId="0" borderId="20" xfId="0" applyNumberFormat="1" applyFont="1" applyBorder="1" applyAlignment="1" applyProtection="1">
      <alignment horizontal="right" vertical="center"/>
      <protection/>
    </xf>
    <xf numFmtId="166" fontId="2" fillId="0" borderId="20" xfId="0" applyNumberFormat="1" applyFont="1" applyBorder="1" applyAlignment="1" applyProtection="1">
      <alignment horizontal="right" vertical="center"/>
      <protection/>
    </xf>
    <xf numFmtId="169" fontId="2" fillId="0" borderId="20" xfId="0" applyNumberFormat="1" applyFont="1" applyBorder="1" applyAlignment="1" applyProtection="1">
      <alignment horizontal="right" vertical="center"/>
      <protection/>
    </xf>
    <xf numFmtId="170" fontId="2" fillId="0" borderId="20" xfId="0" applyNumberFormat="1" applyFont="1" applyBorder="1" applyAlignment="1" applyProtection="1">
      <alignment horizontal="right" vertical="center"/>
      <protection/>
    </xf>
    <xf numFmtId="168" fontId="2" fillId="0" borderId="20" xfId="0" applyNumberFormat="1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left" vertical="top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166" fontId="11" fillId="0" borderId="20" xfId="0" applyNumberFormat="1" applyFont="1" applyBorder="1" applyAlignment="1" applyProtection="1">
      <alignment horizontal="right" vertical="center"/>
      <protection/>
    </xf>
    <xf numFmtId="169" fontId="11" fillId="0" borderId="20" xfId="0" applyNumberFormat="1" applyFont="1" applyBorder="1" applyAlignment="1" applyProtection="1">
      <alignment horizontal="right" vertical="center"/>
      <protection/>
    </xf>
    <xf numFmtId="168" fontId="11" fillId="0" borderId="20" xfId="0" applyNumberFormat="1" applyFont="1" applyBorder="1" applyAlignment="1" applyProtection="1">
      <alignment horizontal="right" vertical="center"/>
      <protection/>
    </xf>
    <xf numFmtId="170" fontId="11" fillId="0" borderId="20" xfId="0" applyNumberFormat="1" applyFont="1" applyBorder="1" applyAlignment="1" applyProtection="1">
      <alignment horizontal="right" vertical="center"/>
      <protection/>
    </xf>
    <xf numFmtId="0" fontId="47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44" fontId="10" fillId="0" borderId="20" xfId="0" applyNumberFormat="1" applyFont="1" applyBorder="1" applyAlignment="1" applyProtection="1">
      <alignment horizontal="right" vertical="center"/>
      <protection/>
    </xf>
    <xf numFmtId="168" fontId="1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44" fontId="2" fillId="0" borderId="20" xfId="0" applyNumberFormat="1" applyFont="1" applyBorder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H16" sqref="H16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9" width="9.140625" style="1" hidden="1" customWidth="1"/>
    <col min="20" max="20" width="0" style="1" hidden="1" customWidth="1"/>
    <col min="21" max="16384" width="9.140625" style="1" customWidth="1"/>
  </cols>
  <sheetData>
    <row r="1" spans="1:20" ht="18" customHeight="1">
      <c r="A1" s="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4"/>
      <c r="R1" s="14"/>
      <c r="S1" s="14"/>
      <c r="T1" s="14"/>
    </row>
    <row r="2" spans="1:20" ht="11.25" customHeight="1">
      <c r="A2" s="4" t="s">
        <v>4</v>
      </c>
      <c r="B2" s="5"/>
      <c r="C2" s="5" t="s">
        <v>149</v>
      </c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5"/>
      <c r="P2" s="15"/>
      <c r="Q2" s="14"/>
      <c r="R2" s="14"/>
      <c r="S2" s="14"/>
      <c r="T2" s="14"/>
    </row>
    <row r="3" spans="1:20" ht="11.25" customHeight="1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  <c r="M3" s="14"/>
      <c r="N3" s="14"/>
      <c r="O3" s="15"/>
      <c r="P3" s="15"/>
      <c r="Q3" s="14"/>
      <c r="R3" s="14"/>
      <c r="S3" s="14"/>
      <c r="T3" s="14"/>
    </row>
    <row r="4" spans="1:20" ht="11.25" customHeight="1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4"/>
      <c r="O4" s="15"/>
      <c r="P4" s="15"/>
      <c r="Q4" s="14"/>
      <c r="R4" s="14"/>
      <c r="S4" s="14"/>
      <c r="T4" s="14"/>
    </row>
    <row r="5" spans="1:20" ht="11.25" customHeight="1">
      <c r="A5" s="5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14"/>
      <c r="M5" s="14"/>
      <c r="N5" s="14"/>
      <c r="O5" s="15"/>
      <c r="P5" s="15"/>
      <c r="Q5" s="14"/>
      <c r="R5" s="14"/>
      <c r="S5" s="14"/>
      <c r="T5" s="14"/>
    </row>
    <row r="6" spans="1:20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14"/>
      <c r="N6" s="14"/>
      <c r="O6" s="15"/>
      <c r="P6" s="15"/>
      <c r="Q6" s="14"/>
      <c r="R6" s="14"/>
      <c r="S6" s="14"/>
      <c r="T6" s="14"/>
    </row>
    <row r="7" spans="1:20" ht="11.25" customHeight="1">
      <c r="A7" s="5" t="s">
        <v>7</v>
      </c>
      <c r="B7" s="5"/>
      <c r="C7" s="5" t="s">
        <v>150</v>
      </c>
      <c r="D7" s="5"/>
      <c r="E7" s="5"/>
      <c r="F7" s="5"/>
      <c r="G7" s="5"/>
      <c r="H7" s="5"/>
      <c r="I7" s="5"/>
      <c r="J7" s="5"/>
      <c r="K7" s="5"/>
      <c r="L7" s="14"/>
      <c r="M7" s="14"/>
      <c r="N7" s="14"/>
      <c r="O7" s="15"/>
      <c r="P7" s="15"/>
      <c r="Q7" s="14"/>
      <c r="R7" s="14"/>
      <c r="S7" s="14"/>
      <c r="T7" s="14"/>
    </row>
    <row r="8" spans="1:20" ht="11.25" customHeight="1">
      <c r="A8" s="5" t="s">
        <v>8</v>
      </c>
      <c r="B8" s="5"/>
      <c r="C8" s="5" t="s">
        <v>0</v>
      </c>
      <c r="D8" s="5"/>
      <c r="E8" s="5"/>
      <c r="F8" s="5"/>
      <c r="G8" s="5"/>
      <c r="H8" s="5"/>
      <c r="I8" s="5"/>
      <c r="J8" s="5"/>
      <c r="K8" s="5"/>
      <c r="L8" s="14"/>
      <c r="M8" s="14"/>
      <c r="N8" s="14"/>
      <c r="O8" s="15"/>
      <c r="P8" s="15"/>
      <c r="Q8" s="14"/>
      <c r="R8" s="14"/>
      <c r="S8" s="14"/>
      <c r="T8" s="14"/>
    </row>
    <row r="9" spans="1:20" ht="11.25" customHeight="1">
      <c r="A9" s="5" t="s">
        <v>9</v>
      </c>
      <c r="B9" s="5"/>
      <c r="C9" s="27"/>
      <c r="D9" s="27">
        <v>42664</v>
      </c>
      <c r="E9" s="5"/>
      <c r="F9" s="5"/>
      <c r="G9" s="5"/>
      <c r="H9" s="5"/>
      <c r="I9" s="5"/>
      <c r="J9" s="5"/>
      <c r="K9" s="5"/>
      <c r="L9" s="14"/>
      <c r="M9" s="14"/>
      <c r="N9" s="14"/>
      <c r="O9" s="15"/>
      <c r="P9" s="15"/>
      <c r="Q9" s="14"/>
      <c r="R9" s="14"/>
      <c r="S9" s="14"/>
      <c r="T9" s="14"/>
    </row>
    <row r="10" spans="1:20" ht="5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</row>
    <row r="11" spans="1:21" ht="21.75" customHeight="1">
      <c r="A11" s="6" t="s">
        <v>16</v>
      </c>
      <c r="B11" s="7" t="s">
        <v>17</v>
      </c>
      <c r="C11" s="7" t="s">
        <v>18</v>
      </c>
      <c r="D11" s="7" t="s">
        <v>19</v>
      </c>
      <c r="E11" s="7" t="s">
        <v>10</v>
      </c>
      <c r="F11" s="7" t="s">
        <v>20</v>
      </c>
      <c r="G11" s="7" t="s">
        <v>21</v>
      </c>
      <c r="H11" s="7" t="s">
        <v>22</v>
      </c>
      <c r="I11" s="7" t="s">
        <v>11</v>
      </c>
      <c r="J11" s="7" t="s">
        <v>23</v>
      </c>
      <c r="K11" s="7" t="s">
        <v>12</v>
      </c>
      <c r="L11" s="7" t="s">
        <v>24</v>
      </c>
      <c r="M11" s="7" t="s">
        <v>25</v>
      </c>
      <c r="N11" s="7" t="s">
        <v>26</v>
      </c>
      <c r="O11" s="16" t="s">
        <v>27</v>
      </c>
      <c r="P11" s="17" t="s">
        <v>28</v>
      </c>
      <c r="Q11" s="7"/>
      <c r="R11" s="7"/>
      <c r="S11" s="7"/>
      <c r="T11" s="18" t="s">
        <v>29</v>
      </c>
      <c r="U11" s="19"/>
    </row>
    <row r="12" spans="1:21" ht="11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/>
      <c r="K12" s="9"/>
      <c r="L12" s="9"/>
      <c r="M12" s="9"/>
      <c r="N12" s="9">
        <v>10</v>
      </c>
      <c r="O12" s="20">
        <v>11</v>
      </c>
      <c r="P12" s="21">
        <v>12</v>
      </c>
      <c r="Q12" s="9"/>
      <c r="R12" s="9"/>
      <c r="S12" s="9"/>
      <c r="T12" s="22">
        <v>11</v>
      </c>
      <c r="U12" s="19"/>
    </row>
    <row r="13" spans="1:20" ht="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23"/>
      <c r="Q13" s="14"/>
      <c r="R13" s="14"/>
      <c r="S13" s="14"/>
      <c r="T13" s="14"/>
    </row>
    <row r="14" spans="1:16" s="10" customFormat="1" ht="12.75" customHeight="1">
      <c r="A14" s="28"/>
      <c r="B14" s="29" t="s">
        <v>3</v>
      </c>
      <c r="C14" s="28"/>
      <c r="D14" s="28" t="s">
        <v>1</v>
      </c>
      <c r="E14" s="28" t="s">
        <v>30</v>
      </c>
      <c r="F14" s="28"/>
      <c r="G14" s="28"/>
      <c r="H14" s="28"/>
      <c r="I14" s="30"/>
      <c r="J14" s="28"/>
      <c r="K14" s="31" t="e">
        <f>K15+#REF!+#REF!+#REF!+K36+#REF!+K43</f>
        <v>#REF!</v>
      </c>
      <c r="L14" s="28"/>
      <c r="M14" s="31" t="e">
        <f>M15+#REF!+#REF!+#REF!+M36+#REF!+M43</f>
        <v>#REF!</v>
      </c>
      <c r="N14" s="28"/>
      <c r="P14" s="11" t="s">
        <v>31</v>
      </c>
    </row>
    <row r="15" spans="1:16" s="10" customFormat="1" ht="12.75" customHeight="1">
      <c r="A15" s="32"/>
      <c r="B15" s="33" t="s">
        <v>3</v>
      </c>
      <c r="C15" s="32"/>
      <c r="D15" s="34" t="s">
        <v>32</v>
      </c>
      <c r="E15" s="34" t="s">
        <v>33</v>
      </c>
      <c r="F15" s="32"/>
      <c r="G15" s="32"/>
      <c r="H15" s="32"/>
      <c r="I15" s="35">
        <f>SUM(I16:I35)</f>
        <v>0</v>
      </c>
      <c r="J15" s="32"/>
      <c r="K15" s="36">
        <f>SUM(K16:K35)</f>
        <v>3.302895</v>
      </c>
      <c r="L15" s="32"/>
      <c r="M15" s="36">
        <f>SUM(M16:M35)</f>
        <v>0</v>
      </c>
      <c r="N15" s="32"/>
      <c r="P15" s="12" t="s">
        <v>32</v>
      </c>
    </row>
    <row r="16" spans="1:16" s="2" customFormat="1" ht="24" customHeight="1">
      <c r="A16" s="37">
        <v>1</v>
      </c>
      <c r="B16" s="37" t="s">
        <v>34</v>
      </c>
      <c r="C16" s="37" t="s">
        <v>35</v>
      </c>
      <c r="D16" s="38" t="s">
        <v>36</v>
      </c>
      <c r="E16" s="39" t="s">
        <v>37</v>
      </c>
      <c r="F16" s="37" t="s">
        <v>38</v>
      </c>
      <c r="G16" s="40">
        <v>50</v>
      </c>
      <c r="H16" s="41"/>
      <c r="I16" s="41">
        <f aca="true" t="shared" si="0" ref="I16:I35">ROUND(G16*H16,2)</f>
        <v>0</v>
      </c>
      <c r="J16" s="42">
        <v>0</v>
      </c>
      <c r="K16" s="40">
        <f aca="true" t="shared" si="1" ref="K16:K35">G16*J16</f>
        <v>0</v>
      </c>
      <c r="L16" s="42">
        <v>0</v>
      </c>
      <c r="M16" s="40">
        <f aca="true" t="shared" si="2" ref="M16:M35">G16*L16</f>
        <v>0</v>
      </c>
      <c r="N16" s="43">
        <v>21</v>
      </c>
      <c r="O16" s="24">
        <v>4</v>
      </c>
      <c r="P16" s="2" t="s">
        <v>39</v>
      </c>
    </row>
    <row r="17" spans="1:16" s="2" customFormat="1" ht="13.5" customHeight="1">
      <c r="A17" s="37">
        <v>2</v>
      </c>
      <c r="B17" s="37" t="s">
        <v>34</v>
      </c>
      <c r="C17" s="37" t="s">
        <v>35</v>
      </c>
      <c r="D17" s="38" t="s">
        <v>40</v>
      </c>
      <c r="E17" s="39" t="s">
        <v>41</v>
      </c>
      <c r="F17" s="37" t="s">
        <v>42</v>
      </c>
      <c r="G17" s="40">
        <v>3</v>
      </c>
      <c r="H17" s="41"/>
      <c r="I17" s="41">
        <f t="shared" si="0"/>
        <v>0</v>
      </c>
      <c r="J17" s="42">
        <v>0</v>
      </c>
      <c r="K17" s="40">
        <f t="shared" si="1"/>
        <v>0</v>
      </c>
      <c r="L17" s="42">
        <v>0</v>
      </c>
      <c r="M17" s="40">
        <f t="shared" si="2"/>
        <v>0</v>
      </c>
      <c r="N17" s="43">
        <v>21</v>
      </c>
      <c r="O17" s="24">
        <v>4</v>
      </c>
      <c r="P17" s="2" t="s">
        <v>39</v>
      </c>
    </row>
    <row r="18" spans="1:16" s="2" customFormat="1" ht="13.5" customHeight="1">
      <c r="A18" s="37">
        <v>3</v>
      </c>
      <c r="B18" s="37" t="s">
        <v>34</v>
      </c>
      <c r="C18" s="37" t="s">
        <v>35</v>
      </c>
      <c r="D18" s="38" t="s">
        <v>43</v>
      </c>
      <c r="E18" s="39" t="s">
        <v>44</v>
      </c>
      <c r="F18" s="37" t="s">
        <v>42</v>
      </c>
      <c r="G18" s="40">
        <v>3</v>
      </c>
      <c r="H18" s="41"/>
      <c r="I18" s="41">
        <f t="shared" si="0"/>
        <v>0</v>
      </c>
      <c r="J18" s="42">
        <v>8E-05</v>
      </c>
      <c r="K18" s="40">
        <f t="shared" si="1"/>
        <v>0.00024000000000000003</v>
      </c>
      <c r="L18" s="42">
        <v>0</v>
      </c>
      <c r="M18" s="40">
        <f t="shared" si="2"/>
        <v>0</v>
      </c>
      <c r="N18" s="43">
        <v>21</v>
      </c>
      <c r="O18" s="24">
        <v>4</v>
      </c>
      <c r="P18" s="2" t="s">
        <v>39</v>
      </c>
    </row>
    <row r="19" spans="1:16" s="2" customFormat="1" ht="13.5" customHeight="1">
      <c r="A19" s="37">
        <v>4</v>
      </c>
      <c r="B19" s="37" t="s">
        <v>34</v>
      </c>
      <c r="C19" s="37" t="s">
        <v>35</v>
      </c>
      <c r="D19" s="38" t="s">
        <v>46</v>
      </c>
      <c r="E19" s="39" t="s">
        <v>47</v>
      </c>
      <c r="F19" s="37" t="s">
        <v>48</v>
      </c>
      <c r="G19" s="44">
        <v>102</v>
      </c>
      <c r="H19" s="41"/>
      <c r="I19" s="41">
        <f t="shared" si="0"/>
        <v>0</v>
      </c>
      <c r="J19" s="42">
        <v>0</v>
      </c>
      <c r="K19" s="40">
        <f t="shared" si="1"/>
        <v>0</v>
      </c>
      <c r="L19" s="42">
        <v>0</v>
      </c>
      <c r="M19" s="40">
        <f t="shared" si="2"/>
        <v>0</v>
      </c>
      <c r="N19" s="43">
        <v>21</v>
      </c>
      <c r="O19" s="24">
        <v>4</v>
      </c>
      <c r="P19" s="2" t="s">
        <v>39</v>
      </c>
    </row>
    <row r="20" spans="1:16" s="2" customFormat="1" ht="13.5" customHeight="1">
      <c r="A20" s="37">
        <v>5</v>
      </c>
      <c r="B20" s="37" t="s">
        <v>34</v>
      </c>
      <c r="C20" s="37" t="s">
        <v>35</v>
      </c>
      <c r="D20" s="38" t="s">
        <v>49</v>
      </c>
      <c r="E20" s="39" t="s">
        <v>50</v>
      </c>
      <c r="F20" s="37" t="s">
        <v>48</v>
      </c>
      <c r="G20" s="44">
        <v>102</v>
      </c>
      <c r="H20" s="41"/>
      <c r="I20" s="41">
        <f t="shared" si="0"/>
        <v>0</v>
      </c>
      <c r="J20" s="42">
        <v>0</v>
      </c>
      <c r="K20" s="40">
        <f t="shared" si="1"/>
        <v>0</v>
      </c>
      <c r="L20" s="42">
        <v>0</v>
      </c>
      <c r="M20" s="40">
        <f t="shared" si="2"/>
        <v>0</v>
      </c>
      <c r="N20" s="43">
        <v>21</v>
      </c>
      <c r="O20" s="24">
        <v>4</v>
      </c>
      <c r="P20" s="2" t="s">
        <v>39</v>
      </c>
    </row>
    <row r="21" spans="1:16" s="2" customFormat="1" ht="13.5" customHeight="1">
      <c r="A21" s="37">
        <v>6</v>
      </c>
      <c r="B21" s="37" t="s">
        <v>34</v>
      </c>
      <c r="C21" s="37" t="s">
        <v>35</v>
      </c>
      <c r="D21" s="38" t="s">
        <v>52</v>
      </c>
      <c r="E21" s="39" t="s">
        <v>53</v>
      </c>
      <c r="F21" s="37" t="s">
        <v>48</v>
      </c>
      <c r="G21" s="44">
        <v>10.8</v>
      </c>
      <c r="H21" s="41"/>
      <c r="I21" s="41">
        <f t="shared" si="0"/>
        <v>0</v>
      </c>
      <c r="J21" s="42">
        <v>0</v>
      </c>
      <c r="K21" s="40">
        <f t="shared" si="1"/>
        <v>0</v>
      </c>
      <c r="L21" s="42">
        <v>0</v>
      </c>
      <c r="M21" s="40">
        <f t="shared" si="2"/>
        <v>0</v>
      </c>
      <c r="N21" s="43">
        <v>21</v>
      </c>
      <c r="O21" s="24">
        <v>4</v>
      </c>
      <c r="P21" s="2" t="s">
        <v>39</v>
      </c>
    </row>
    <row r="22" spans="1:16" s="2" customFormat="1" ht="13.5" customHeight="1">
      <c r="A22" s="37">
        <v>7</v>
      </c>
      <c r="B22" s="37" t="s">
        <v>34</v>
      </c>
      <c r="C22" s="37" t="s">
        <v>35</v>
      </c>
      <c r="D22" s="38" t="s">
        <v>54</v>
      </c>
      <c r="E22" s="39" t="s">
        <v>55</v>
      </c>
      <c r="F22" s="37" t="s">
        <v>48</v>
      </c>
      <c r="G22" s="44">
        <v>10.8</v>
      </c>
      <c r="H22" s="41"/>
      <c r="I22" s="41">
        <f t="shared" si="0"/>
        <v>0</v>
      </c>
      <c r="J22" s="42">
        <v>0</v>
      </c>
      <c r="K22" s="40">
        <f t="shared" si="1"/>
        <v>0</v>
      </c>
      <c r="L22" s="42">
        <v>0</v>
      </c>
      <c r="M22" s="40">
        <f t="shared" si="2"/>
        <v>0</v>
      </c>
      <c r="N22" s="43">
        <v>21</v>
      </c>
      <c r="O22" s="24">
        <v>4</v>
      </c>
      <c r="P22" s="2" t="s">
        <v>39</v>
      </c>
    </row>
    <row r="23" spans="1:16" s="2" customFormat="1" ht="13.5" customHeight="1">
      <c r="A23" s="37">
        <v>8</v>
      </c>
      <c r="B23" s="37" t="s">
        <v>34</v>
      </c>
      <c r="C23" s="37" t="s">
        <v>35</v>
      </c>
      <c r="D23" s="38" t="s">
        <v>58</v>
      </c>
      <c r="E23" s="39" t="s">
        <v>59</v>
      </c>
      <c r="F23" s="37" t="s">
        <v>48</v>
      </c>
      <c r="G23" s="44">
        <v>102</v>
      </c>
      <c r="H23" s="41"/>
      <c r="I23" s="41">
        <f t="shared" si="0"/>
        <v>0</v>
      </c>
      <c r="J23" s="42">
        <v>0</v>
      </c>
      <c r="K23" s="40">
        <f t="shared" si="1"/>
        <v>0</v>
      </c>
      <c r="L23" s="42">
        <v>0</v>
      </c>
      <c r="M23" s="40">
        <f t="shared" si="2"/>
        <v>0</v>
      </c>
      <c r="N23" s="43">
        <v>21</v>
      </c>
      <c r="O23" s="24">
        <v>4</v>
      </c>
      <c r="P23" s="2" t="s">
        <v>39</v>
      </c>
    </row>
    <row r="24" spans="1:16" s="2" customFormat="1" ht="13.5" customHeight="1">
      <c r="A24" s="37">
        <v>9</v>
      </c>
      <c r="B24" s="37" t="s">
        <v>34</v>
      </c>
      <c r="C24" s="37" t="s">
        <v>35</v>
      </c>
      <c r="D24" s="38" t="s">
        <v>60</v>
      </c>
      <c r="E24" s="39" t="s">
        <v>61</v>
      </c>
      <c r="F24" s="37" t="s">
        <v>48</v>
      </c>
      <c r="G24" s="44">
        <v>102</v>
      </c>
      <c r="H24" s="41"/>
      <c r="I24" s="41">
        <f t="shared" si="0"/>
        <v>0</v>
      </c>
      <c r="J24" s="42">
        <v>0</v>
      </c>
      <c r="K24" s="40">
        <f t="shared" si="1"/>
        <v>0</v>
      </c>
      <c r="L24" s="42">
        <v>0</v>
      </c>
      <c r="M24" s="40">
        <f t="shared" si="2"/>
        <v>0</v>
      </c>
      <c r="N24" s="43">
        <v>21</v>
      </c>
      <c r="O24" s="24">
        <v>4</v>
      </c>
      <c r="P24" s="2" t="s">
        <v>39</v>
      </c>
    </row>
    <row r="25" spans="1:16" s="2" customFormat="1" ht="13.5" customHeight="1">
      <c r="A25" s="37">
        <v>10</v>
      </c>
      <c r="B25" s="37" t="s">
        <v>34</v>
      </c>
      <c r="C25" s="37" t="s">
        <v>35</v>
      </c>
      <c r="D25" s="38" t="s">
        <v>62</v>
      </c>
      <c r="E25" s="39" t="s">
        <v>63</v>
      </c>
      <c r="F25" s="37" t="s">
        <v>48</v>
      </c>
      <c r="G25" s="44">
        <v>91</v>
      </c>
      <c r="H25" s="41"/>
      <c r="I25" s="41">
        <f t="shared" si="0"/>
        <v>0</v>
      </c>
      <c r="J25" s="42">
        <v>0</v>
      </c>
      <c r="K25" s="40">
        <f t="shared" si="1"/>
        <v>0</v>
      </c>
      <c r="L25" s="42">
        <v>0</v>
      </c>
      <c r="M25" s="40">
        <f t="shared" si="2"/>
        <v>0</v>
      </c>
      <c r="N25" s="43">
        <v>21</v>
      </c>
      <c r="O25" s="24">
        <v>4</v>
      </c>
      <c r="P25" s="2" t="s">
        <v>39</v>
      </c>
    </row>
    <row r="26" spans="1:16" s="2" customFormat="1" ht="13.5" customHeight="1">
      <c r="A26" s="37">
        <v>11</v>
      </c>
      <c r="B26" s="37" t="s">
        <v>34</v>
      </c>
      <c r="C26" s="37" t="s">
        <v>35</v>
      </c>
      <c r="D26" s="38" t="s">
        <v>64</v>
      </c>
      <c r="E26" s="39" t="s">
        <v>65</v>
      </c>
      <c r="F26" s="37" t="s">
        <v>66</v>
      </c>
      <c r="G26" s="44">
        <v>128</v>
      </c>
      <c r="H26" s="41"/>
      <c r="I26" s="41">
        <f t="shared" si="0"/>
        <v>0</v>
      </c>
      <c r="J26" s="42">
        <v>1E-05</v>
      </c>
      <c r="K26" s="40">
        <f t="shared" si="1"/>
        <v>0.00128</v>
      </c>
      <c r="L26" s="42">
        <v>0</v>
      </c>
      <c r="M26" s="40">
        <f t="shared" si="2"/>
        <v>0</v>
      </c>
      <c r="N26" s="43">
        <v>21</v>
      </c>
      <c r="O26" s="24">
        <v>4</v>
      </c>
      <c r="P26" s="2" t="s">
        <v>39</v>
      </c>
    </row>
    <row r="27" spans="1:16" s="2" customFormat="1" ht="13.5" customHeight="1">
      <c r="A27" s="37">
        <v>12</v>
      </c>
      <c r="B27" s="37" t="s">
        <v>34</v>
      </c>
      <c r="C27" s="37" t="s">
        <v>35</v>
      </c>
      <c r="D27" s="38" t="s">
        <v>67</v>
      </c>
      <c r="E27" s="39" t="s">
        <v>68</v>
      </c>
      <c r="F27" s="37" t="s">
        <v>48</v>
      </c>
      <c r="G27" s="44">
        <v>11</v>
      </c>
      <c r="H27" s="41"/>
      <c r="I27" s="41">
        <f t="shared" si="0"/>
        <v>0</v>
      </c>
      <c r="J27" s="42">
        <v>0</v>
      </c>
      <c r="K27" s="40">
        <f t="shared" si="1"/>
        <v>0</v>
      </c>
      <c r="L27" s="42">
        <v>0</v>
      </c>
      <c r="M27" s="40">
        <f t="shared" si="2"/>
        <v>0</v>
      </c>
      <c r="N27" s="43">
        <v>21</v>
      </c>
      <c r="O27" s="24">
        <v>4</v>
      </c>
      <c r="P27" s="2" t="s">
        <v>39</v>
      </c>
    </row>
    <row r="28" spans="1:16" s="2" customFormat="1" ht="13.5" customHeight="1">
      <c r="A28" s="37">
        <v>13</v>
      </c>
      <c r="B28" s="37" t="s">
        <v>34</v>
      </c>
      <c r="C28" s="37" t="s">
        <v>56</v>
      </c>
      <c r="D28" s="38" t="s">
        <v>71</v>
      </c>
      <c r="E28" s="39" t="s">
        <v>72</v>
      </c>
      <c r="F28" s="37" t="s">
        <v>38</v>
      </c>
      <c r="G28" s="44">
        <v>55</v>
      </c>
      <c r="H28" s="41"/>
      <c r="I28" s="41">
        <f t="shared" si="0"/>
        <v>0</v>
      </c>
      <c r="J28" s="42">
        <v>0</v>
      </c>
      <c r="K28" s="40">
        <f t="shared" si="1"/>
        <v>0</v>
      </c>
      <c r="L28" s="42">
        <v>0</v>
      </c>
      <c r="M28" s="40">
        <f t="shared" si="2"/>
        <v>0</v>
      </c>
      <c r="N28" s="43">
        <v>21</v>
      </c>
      <c r="O28" s="24">
        <v>4</v>
      </c>
      <c r="P28" s="2" t="s">
        <v>39</v>
      </c>
    </row>
    <row r="29" spans="1:16" s="2" customFormat="1" ht="13.5" customHeight="1">
      <c r="A29" s="45">
        <v>14</v>
      </c>
      <c r="B29" s="45" t="s">
        <v>69</v>
      </c>
      <c r="C29" s="45" t="s">
        <v>70</v>
      </c>
      <c r="D29" s="46" t="s">
        <v>73</v>
      </c>
      <c r="E29" s="47" t="s">
        <v>74</v>
      </c>
      <c r="F29" s="45" t="s">
        <v>75</v>
      </c>
      <c r="G29" s="44">
        <v>1.375</v>
      </c>
      <c r="H29" s="48"/>
      <c r="I29" s="48">
        <f t="shared" si="0"/>
        <v>0</v>
      </c>
      <c r="J29" s="49">
        <v>0.001</v>
      </c>
      <c r="K29" s="50">
        <f t="shared" si="1"/>
        <v>0.001375</v>
      </c>
      <c r="L29" s="49">
        <v>0</v>
      </c>
      <c r="M29" s="50">
        <f t="shared" si="2"/>
        <v>0</v>
      </c>
      <c r="N29" s="51">
        <v>21</v>
      </c>
      <c r="O29" s="25">
        <v>8</v>
      </c>
      <c r="P29" s="26" t="s">
        <v>39</v>
      </c>
    </row>
    <row r="30" spans="1:16" s="2" customFormat="1" ht="13.5" customHeight="1">
      <c r="A30" s="37">
        <v>15</v>
      </c>
      <c r="B30" s="37" t="s">
        <v>34</v>
      </c>
      <c r="C30" s="37" t="s">
        <v>35</v>
      </c>
      <c r="D30" s="38" t="s">
        <v>76</v>
      </c>
      <c r="E30" s="39" t="s">
        <v>77</v>
      </c>
      <c r="F30" s="37" t="s">
        <v>38</v>
      </c>
      <c r="G30" s="44">
        <v>207</v>
      </c>
      <c r="H30" s="41"/>
      <c r="I30" s="41">
        <f t="shared" si="0"/>
        <v>0</v>
      </c>
      <c r="J30" s="42">
        <v>0</v>
      </c>
      <c r="K30" s="40">
        <f t="shared" si="1"/>
        <v>0</v>
      </c>
      <c r="L30" s="42">
        <v>0</v>
      </c>
      <c r="M30" s="40">
        <f t="shared" si="2"/>
        <v>0</v>
      </c>
      <c r="N30" s="43">
        <v>21</v>
      </c>
      <c r="O30" s="24">
        <v>4</v>
      </c>
      <c r="P30" s="2" t="s">
        <v>39</v>
      </c>
    </row>
    <row r="31" spans="1:16" s="2" customFormat="1" ht="13.5" customHeight="1">
      <c r="A31" s="37">
        <v>16</v>
      </c>
      <c r="B31" s="37" t="s">
        <v>34</v>
      </c>
      <c r="C31" s="37" t="s">
        <v>56</v>
      </c>
      <c r="D31" s="38" t="s">
        <v>78</v>
      </c>
      <c r="E31" s="39" t="s">
        <v>79</v>
      </c>
      <c r="F31" s="37" t="s">
        <v>38</v>
      </c>
      <c r="G31" s="44">
        <v>55</v>
      </c>
      <c r="H31" s="41"/>
      <c r="I31" s="41">
        <f t="shared" si="0"/>
        <v>0</v>
      </c>
      <c r="J31" s="42">
        <v>0</v>
      </c>
      <c r="K31" s="40">
        <f t="shared" si="1"/>
        <v>0</v>
      </c>
      <c r="L31" s="42">
        <v>0</v>
      </c>
      <c r="M31" s="40">
        <f t="shared" si="2"/>
        <v>0</v>
      </c>
      <c r="N31" s="43">
        <v>21</v>
      </c>
      <c r="O31" s="24">
        <v>4</v>
      </c>
      <c r="P31" s="2" t="s">
        <v>39</v>
      </c>
    </row>
    <row r="32" spans="1:16" s="2" customFormat="1" ht="13.5" customHeight="1">
      <c r="A32" s="37">
        <v>17</v>
      </c>
      <c r="B32" s="37" t="s">
        <v>34</v>
      </c>
      <c r="C32" s="37" t="s">
        <v>56</v>
      </c>
      <c r="D32" s="38" t="s">
        <v>80</v>
      </c>
      <c r="E32" s="39" t="s">
        <v>81</v>
      </c>
      <c r="F32" s="37" t="s">
        <v>38</v>
      </c>
      <c r="G32" s="44">
        <v>55</v>
      </c>
      <c r="H32" s="41"/>
      <c r="I32" s="41">
        <f t="shared" si="0"/>
        <v>0</v>
      </c>
      <c r="J32" s="42">
        <v>0</v>
      </c>
      <c r="K32" s="40">
        <f t="shared" si="1"/>
        <v>0</v>
      </c>
      <c r="L32" s="42">
        <v>0</v>
      </c>
      <c r="M32" s="40">
        <f t="shared" si="2"/>
        <v>0</v>
      </c>
      <c r="N32" s="43">
        <v>21</v>
      </c>
      <c r="O32" s="24">
        <v>4</v>
      </c>
      <c r="P32" s="2" t="s">
        <v>39</v>
      </c>
    </row>
    <row r="33" spans="1:16" s="2" customFormat="1" ht="13.5" customHeight="1">
      <c r="A33" s="37">
        <v>18</v>
      </c>
      <c r="B33" s="37" t="s">
        <v>34</v>
      </c>
      <c r="C33" s="37" t="s">
        <v>56</v>
      </c>
      <c r="D33" s="38" t="s">
        <v>82</v>
      </c>
      <c r="E33" s="39" t="s">
        <v>83</v>
      </c>
      <c r="F33" s="37" t="s">
        <v>38</v>
      </c>
      <c r="G33" s="44">
        <v>55</v>
      </c>
      <c r="H33" s="41"/>
      <c r="I33" s="41">
        <f t="shared" si="0"/>
        <v>0</v>
      </c>
      <c r="J33" s="42">
        <v>0</v>
      </c>
      <c r="K33" s="40">
        <f t="shared" si="1"/>
        <v>0</v>
      </c>
      <c r="L33" s="42">
        <v>0</v>
      </c>
      <c r="M33" s="40">
        <f t="shared" si="2"/>
        <v>0</v>
      </c>
      <c r="N33" s="43">
        <v>21</v>
      </c>
      <c r="O33" s="24">
        <v>4</v>
      </c>
      <c r="P33" s="2" t="s">
        <v>39</v>
      </c>
    </row>
    <row r="34" spans="1:16" s="2" customFormat="1" ht="13.5" customHeight="1">
      <c r="A34" s="37">
        <v>19</v>
      </c>
      <c r="B34" s="37" t="s">
        <v>34</v>
      </c>
      <c r="C34" s="37" t="s">
        <v>56</v>
      </c>
      <c r="D34" s="38" t="s">
        <v>85</v>
      </c>
      <c r="E34" s="39" t="s">
        <v>86</v>
      </c>
      <c r="F34" s="37" t="s">
        <v>66</v>
      </c>
      <c r="G34" s="44">
        <v>0.02</v>
      </c>
      <c r="H34" s="41"/>
      <c r="I34" s="41">
        <f t="shared" si="0"/>
        <v>0</v>
      </c>
      <c r="J34" s="42">
        <v>0</v>
      </c>
      <c r="K34" s="40">
        <f t="shared" si="1"/>
        <v>0</v>
      </c>
      <c r="L34" s="42">
        <v>0</v>
      </c>
      <c r="M34" s="40">
        <f t="shared" si="2"/>
        <v>0</v>
      </c>
      <c r="N34" s="43">
        <v>21</v>
      </c>
      <c r="O34" s="24">
        <v>4</v>
      </c>
      <c r="P34" s="2" t="s">
        <v>39</v>
      </c>
    </row>
    <row r="35" spans="1:16" s="2" customFormat="1" ht="13.5" customHeight="1">
      <c r="A35" s="45">
        <v>20</v>
      </c>
      <c r="B35" s="45" t="s">
        <v>69</v>
      </c>
      <c r="C35" s="45" t="s">
        <v>70</v>
      </c>
      <c r="D35" s="46" t="s">
        <v>87</v>
      </c>
      <c r="E35" s="47" t="s">
        <v>88</v>
      </c>
      <c r="F35" s="45" t="s">
        <v>48</v>
      </c>
      <c r="G35" s="44">
        <v>5.5</v>
      </c>
      <c r="H35" s="48"/>
      <c r="I35" s="48">
        <f t="shared" si="0"/>
        <v>0</v>
      </c>
      <c r="J35" s="49">
        <v>0.6</v>
      </c>
      <c r="K35" s="50">
        <f t="shared" si="1"/>
        <v>3.3</v>
      </c>
      <c r="L35" s="49">
        <v>0</v>
      </c>
      <c r="M35" s="50">
        <f t="shared" si="2"/>
        <v>0</v>
      </c>
      <c r="N35" s="51">
        <v>21</v>
      </c>
      <c r="O35" s="25">
        <v>8</v>
      </c>
      <c r="P35" s="26" t="s">
        <v>39</v>
      </c>
    </row>
    <row r="36" spans="1:16" s="10" customFormat="1" ht="12.75" customHeight="1">
      <c r="A36" s="32"/>
      <c r="B36" s="33" t="s">
        <v>3</v>
      </c>
      <c r="C36" s="32"/>
      <c r="D36" s="34" t="s">
        <v>45</v>
      </c>
      <c r="E36" s="34" t="s">
        <v>90</v>
      </c>
      <c r="F36" s="32"/>
      <c r="G36" s="52"/>
      <c r="H36" s="32"/>
      <c r="I36" s="35">
        <f>SUM(I37:I42)</f>
        <v>0</v>
      </c>
      <c r="J36" s="32"/>
      <c r="K36" s="36">
        <f>SUM(K37:K42)</f>
        <v>207.735321606</v>
      </c>
      <c r="L36" s="32"/>
      <c r="M36" s="36">
        <f>SUM(M37:M42)</f>
        <v>0</v>
      </c>
      <c r="N36" s="32"/>
      <c r="P36" s="12" t="s">
        <v>32</v>
      </c>
    </row>
    <row r="37" spans="1:16" s="2" customFormat="1" ht="13.5" customHeight="1">
      <c r="A37" s="37">
        <v>21</v>
      </c>
      <c r="B37" s="37" t="s">
        <v>34</v>
      </c>
      <c r="C37" s="37" t="s">
        <v>91</v>
      </c>
      <c r="D37" s="38" t="s">
        <v>92</v>
      </c>
      <c r="E37" s="39" t="s">
        <v>93</v>
      </c>
      <c r="F37" s="37" t="s">
        <v>38</v>
      </c>
      <c r="G37" s="44">
        <v>207</v>
      </c>
      <c r="H37" s="41"/>
      <c r="I37" s="41">
        <f aca="true" t="shared" si="3" ref="I37:I42">ROUND(G37*H37,2)</f>
        <v>0</v>
      </c>
      <c r="J37" s="42">
        <v>0.2799403</v>
      </c>
      <c r="K37" s="40">
        <f aca="true" t="shared" si="4" ref="K37:K42">G37*J37</f>
        <v>57.947642099999996</v>
      </c>
      <c r="L37" s="42">
        <v>0</v>
      </c>
      <c r="M37" s="40">
        <f aca="true" t="shared" si="5" ref="M37:M42">G37*L37</f>
        <v>0</v>
      </c>
      <c r="N37" s="43">
        <v>21</v>
      </c>
      <c r="O37" s="24">
        <v>4</v>
      </c>
      <c r="P37" s="2" t="s">
        <v>39</v>
      </c>
    </row>
    <row r="38" spans="1:16" s="2" customFormat="1" ht="13.5" customHeight="1">
      <c r="A38" s="37">
        <v>22</v>
      </c>
      <c r="B38" s="37" t="s">
        <v>34</v>
      </c>
      <c r="C38" s="37" t="s">
        <v>91</v>
      </c>
      <c r="D38" s="38" t="s">
        <v>94</v>
      </c>
      <c r="E38" s="39" t="s">
        <v>95</v>
      </c>
      <c r="F38" s="37" t="s">
        <v>38</v>
      </c>
      <c r="G38" s="44">
        <v>207</v>
      </c>
      <c r="H38" s="41"/>
      <c r="I38" s="41">
        <f t="shared" si="3"/>
        <v>0</v>
      </c>
      <c r="J38" s="42">
        <v>0.4214912</v>
      </c>
      <c r="K38" s="40">
        <f t="shared" si="4"/>
        <v>87.2486784</v>
      </c>
      <c r="L38" s="42">
        <v>0</v>
      </c>
      <c r="M38" s="40">
        <f t="shared" si="5"/>
        <v>0</v>
      </c>
      <c r="N38" s="43">
        <v>21</v>
      </c>
      <c r="O38" s="24">
        <v>4</v>
      </c>
      <c r="P38" s="2" t="s">
        <v>39</v>
      </c>
    </row>
    <row r="39" spans="1:16" s="2" customFormat="1" ht="24" customHeight="1">
      <c r="A39" s="37">
        <v>23</v>
      </c>
      <c r="B39" s="37" t="s">
        <v>34</v>
      </c>
      <c r="C39" s="37" t="s">
        <v>91</v>
      </c>
      <c r="D39" s="38" t="s">
        <v>96</v>
      </c>
      <c r="E39" s="39" t="s">
        <v>97</v>
      </c>
      <c r="F39" s="37" t="s">
        <v>38</v>
      </c>
      <c r="G39" s="44">
        <v>207</v>
      </c>
      <c r="H39" s="41"/>
      <c r="I39" s="41">
        <f t="shared" si="3"/>
        <v>0</v>
      </c>
      <c r="J39" s="42">
        <v>0.10373</v>
      </c>
      <c r="K39" s="40">
        <f t="shared" si="4"/>
        <v>21.47211</v>
      </c>
      <c r="L39" s="42">
        <v>0</v>
      </c>
      <c r="M39" s="40">
        <f t="shared" si="5"/>
        <v>0</v>
      </c>
      <c r="N39" s="43">
        <v>21</v>
      </c>
      <c r="O39" s="24">
        <v>4</v>
      </c>
      <c r="P39" s="2" t="s">
        <v>39</v>
      </c>
    </row>
    <row r="40" spans="1:16" s="2" customFormat="1" ht="24" customHeight="1">
      <c r="A40" s="37">
        <v>24</v>
      </c>
      <c r="B40" s="37" t="s">
        <v>34</v>
      </c>
      <c r="C40" s="37" t="s">
        <v>91</v>
      </c>
      <c r="D40" s="38" t="s">
        <v>98</v>
      </c>
      <c r="E40" s="39" t="s">
        <v>99</v>
      </c>
      <c r="F40" s="37" t="s">
        <v>38</v>
      </c>
      <c r="G40" s="44">
        <v>207</v>
      </c>
      <c r="H40" s="41"/>
      <c r="I40" s="41">
        <f t="shared" si="3"/>
        <v>0</v>
      </c>
      <c r="J40" s="42">
        <v>0.15559</v>
      </c>
      <c r="K40" s="40">
        <f t="shared" si="4"/>
        <v>32.20713</v>
      </c>
      <c r="L40" s="42">
        <v>0</v>
      </c>
      <c r="M40" s="40">
        <f t="shared" si="5"/>
        <v>0</v>
      </c>
      <c r="N40" s="43">
        <v>21</v>
      </c>
      <c r="O40" s="24">
        <v>4</v>
      </c>
      <c r="P40" s="2" t="s">
        <v>39</v>
      </c>
    </row>
    <row r="41" spans="1:16" s="2" customFormat="1" ht="13.5" customHeight="1">
      <c r="A41" s="37">
        <v>25</v>
      </c>
      <c r="B41" s="37" t="s">
        <v>34</v>
      </c>
      <c r="C41" s="37" t="s">
        <v>91</v>
      </c>
      <c r="D41" s="38" t="s">
        <v>100</v>
      </c>
      <c r="E41" s="39" t="s">
        <v>101</v>
      </c>
      <c r="F41" s="37" t="s">
        <v>38</v>
      </c>
      <c r="G41" s="44">
        <v>10.2</v>
      </c>
      <c r="H41" s="41"/>
      <c r="I41" s="41">
        <f t="shared" si="3"/>
        <v>0</v>
      </c>
      <c r="J41" s="42">
        <v>0.85660403</v>
      </c>
      <c r="K41" s="40">
        <f t="shared" si="4"/>
        <v>8.737361106</v>
      </c>
      <c r="L41" s="42">
        <v>0</v>
      </c>
      <c r="M41" s="40">
        <f t="shared" si="5"/>
        <v>0</v>
      </c>
      <c r="N41" s="43">
        <v>21</v>
      </c>
      <c r="O41" s="24">
        <v>4</v>
      </c>
      <c r="P41" s="2" t="s">
        <v>39</v>
      </c>
    </row>
    <row r="42" spans="1:16" s="2" customFormat="1" ht="13.5" customHeight="1">
      <c r="A42" s="37">
        <v>26</v>
      </c>
      <c r="B42" s="37" t="s">
        <v>34</v>
      </c>
      <c r="C42" s="37" t="s">
        <v>91</v>
      </c>
      <c r="D42" s="38" t="s">
        <v>102</v>
      </c>
      <c r="E42" s="39" t="s">
        <v>103</v>
      </c>
      <c r="F42" s="37" t="s">
        <v>57</v>
      </c>
      <c r="G42" s="44">
        <v>34</v>
      </c>
      <c r="H42" s="41"/>
      <c r="I42" s="41">
        <f t="shared" si="3"/>
        <v>0</v>
      </c>
      <c r="J42" s="42">
        <v>0.0036</v>
      </c>
      <c r="K42" s="40">
        <f t="shared" si="4"/>
        <v>0.1224</v>
      </c>
      <c r="L42" s="42">
        <v>0</v>
      </c>
      <c r="M42" s="40">
        <f t="shared" si="5"/>
        <v>0</v>
      </c>
      <c r="N42" s="43">
        <v>21</v>
      </c>
      <c r="O42" s="24">
        <v>4</v>
      </c>
      <c r="P42" s="2" t="s">
        <v>39</v>
      </c>
    </row>
    <row r="43" spans="1:16" s="10" customFormat="1" ht="12.75" customHeight="1">
      <c r="A43" s="32"/>
      <c r="B43" s="33" t="s">
        <v>3</v>
      </c>
      <c r="C43" s="32"/>
      <c r="D43" s="34" t="s">
        <v>51</v>
      </c>
      <c r="E43" s="34" t="s">
        <v>104</v>
      </c>
      <c r="F43" s="32"/>
      <c r="G43" s="52"/>
      <c r="H43" s="32"/>
      <c r="I43" s="35">
        <f>I44+SUM(I45:I60)</f>
        <v>0</v>
      </c>
      <c r="J43" s="32"/>
      <c r="K43" s="36">
        <f>K44+SUM(K45:K60)</f>
        <v>20.58644</v>
      </c>
      <c r="L43" s="32"/>
      <c r="M43" s="36">
        <f>M44+SUM(M45:M60)</f>
        <v>0</v>
      </c>
      <c r="N43" s="32"/>
      <c r="P43" s="12" t="s">
        <v>32</v>
      </c>
    </row>
    <row r="44" spans="1:16" s="2" customFormat="1" ht="24" customHeight="1">
      <c r="A44" s="37">
        <v>27</v>
      </c>
      <c r="B44" s="37" t="s">
        <v>34</v>
      </c>
      <c r="C44" s="37" t="s">
        <v>91</v>
      </c>
      <c r="D44" s="38" t="s">
        <v>105</v>
      </c>
      <c r="E44" s="39" t="s">
        <v>106</v>
      </c>
      <c r="F44" s="37" t="s">
        <v>42</v>
      </c>
      <c r="G44" s="44">
        <v>2</v>
      </c>
      <c r="H44" s="41"/>
      <c r="I44" s="41">
        <f aca="true" t="shared" si="6" ref="I44:I53">ROUND(G44*H44,2)</f>
        <v>0</v>
      </c>
      <c r="J44" s="42">
        <v>0</v>
      </c>
      <c r="K44" s="40">
        <f aca="true" t="shared" si="7" ref="K44:K53">G44*J44</f>
        <v>0</v>
      </c>
      <c r="L44" s="42">
        <v>0</v>
      </c>
      <c r="M44" s="40">
        <f aca="true" t="shared" si="8" ref="M44:M53">G44*L44</f>
        <v>0</v>
      </c>
      <c r="N44" s="43">
        <v>21</v>
      </c>
      <c r="O44" s="24">
        <v>4</v>
      </c>
      <c r="P44" s="2" t="s">
        <v>39</v>
      </c>
    </row>
    <row r="45" spans="1:16" s="2" customFormat="1" ht="13.5" customHeight="1">
      <c r="A45" s="45">
        <v>28</v>
      </c>
      <c r="B45" s="45" t="s">
        <v>69</v>
      </c>
      <c r="C45" s="45" t="s">
        <v>70</v>
      </c>
      <c r="D45" s="46" t="s">
        <v>107</v>
      </c>
      <c r="E45" s="47" t="s">
        <v>108</v>
      </c>
      <c r="F45" s="45" t="s">
        <v>42</v>
      </c>
      <c r="G45" s="44">
        <v>2</v>
      </c>
      <c r="H45" s="48"/>
      <c r="I45" s="48">
        <f t="shared" si="6"/>
        <v>0</v>
      </c>
      <c r="J45" s="49">
        <v>0.0022</v>
      </c>
      <c r="K45" s="50">
        <f t="shared" si="7"/>
        <v>0.0044</v>
      </c>
      <c r="L45" s="49">
        <v>0</v>
      </c>
      <c r="M45" s="50">
        <f t="shared" si="8"/>
        <v>0</v>
      </c>
      <c r="N45" s="51">
        <v>21</v>
      </c>
      <c r="O45" s="25">
        <v>8</v>
      </c>
      <c r="P45" s="26" t="s">
        <v>39</v>
      </c>
    </row>
    <row r="46" spans="1:16" s="2" customFormat="1" ht="24" customHeight="1">
      <c r="A46" s="37">
        <v>29</v>
      </c>
      <c r="B46" s="37" t="s">
        <v>34</v>
      </c>
      <c r="C46" s="37" t="s">
        <v>91</v>
      </c>
      <c r="D46" s="38" t="s">
        <v>109</v>
      </c>
      <c r="E46" s="39" t="s">
        <v>110</v>
      </c>
      <c r="F46" s="37" t="s">
        <v>42</v>
      </c>
      <c r="G46" s="44">
        <v>2</v>
      </c>
      <c r="H46" s="41"/>
      <c r="I46" s="41">
        <f t="shared" si="6"/>
        <v>0</v>
      </c>
      <c r="J46" s="42">
        <v>0.0007</v>
      </c>
      <c r="K46" s="40">
        <f t="shared" si="7"/>
        <v>0.0014</v>
      </c>
      <c r="L46" s="42">
        <v>0</v>
      </c>
      <c r="M46" s="40">
        <f t="shared" si="8"/>
        <v>0</v>
      </c>
      <c r="N46" s="43">
        <v>21</v>
      </c>
      <c r="O46" s="24">
        <v>4</v>
      </c>
      <c r="P46" s="2" t="s">
        <v>39</v>
      </c>
    </row>
    <row r="47" spans="1:16" s="2" customFormat="1" ht="13.5" customHeight="1">
      <c r="A47" s="45">
        <v>30</v>
      </c>
      <c r="B47" s="45" t="s">
        <v>69</v>
      </c>
      <c r="C47" s="45" t="s">
        <v>70</v>
      </c>
      <c r="D47" s="46" t="s">
        <v>111</v>
      </c>
      <c r="E47" s="47" t="s">
        <v>154</v>
      </c>
      <c r="F47" s="45" t="s">
        <v>42</v>
      </c>
      <c r="G47" s="44">
        <v>2</v>
      </c>
      <c r="H47" s="48"/>
      <c r="I47" s="48">
        <f t="shared" si="6"/>
        <v>0</v>
      </c>
      <c r="J47" s="49">
        <v>0.004</v>
      </c>
      <c r="K47" s="50">
        <f t="shared" si="7"/>
        <v>0.008</v>
      </c>
      <c r="L47" s="49">
        <v>0</v>
      </c>
      <c r="M47" s="50">
        <f t="shared" si="8"/>
        <v>0</v>
      </c>
      <c r="N47" s="51">
        <v>21</v>
      </c>
      <c r="O47" s="25">
        <v>8</v>
      </c>
      <c r="P47" s="26" t="s">
        <v>39</v>
      </c>
    </row>
    <row r="48" spans="1:16" s="2" customFormat="1" ht="24" customHeight="1">
      <c r="A48" s="37">
        <v>31</v>
      </c>
      <c r="B48" s="37" t="s">
        <v>34</v>
      </c>
      <c r="C48" s="37" t="s">
        <v>91</v>
      </c>
      <c r="D48" s="38" t="s">
        <v>112</v>
      </c>
      <c r="E48" s="39" t="s">
        <v>113</v>
      </c>
      <c r="F48" s="37" t="s">
        <v>42</v>
      </c>
      <c r="G48" s="44">
        <v>2</v>
      </c>
      <c r="H48" s="41"/>
      <c r="I48" s="41">
        <f t="shared" si="6"/>
        <v>0</v>
      </c>
      <c r="J48" s="42">
        <v>0.1124</v>
      </c>
      <c r="K48" s="40">
        <f t="shared" si="7"/>
        <v>0.2248</v>
      </c>
      <c r="L48" s="42">
        <v>0</v>
      </c>
      <c r="M48" s="40">
        <f t="shared" si="8"/>
        <v>0</v>
      </c>
      <c r="N48" s="43">
        <v>21</v>
      </c>
      <c r="O48" s="24">
        <v>4</v>
      </c>
      <c r="P48" s="2" t="s">
        <v>39</v>
      </c>
    </row>
    <row r="49" spans="1:16" s="2" customFormat="1" ht="13.5" customHeight="1">
      <c r="A49" s="45">
        <v>32</v>
      </c>
      <c r="B49" s="45" t="s">
        <v>69</v>
      </c>
      <c r="C49" s="45" t="s">
        <v>70</v>
      </c>
      <c r="D49" s="46" t="s">
        <v>114</v>
      </c>
      <c r="E49" s="47" t="s">
        <v>115</v>
      </c>
      <c r="F49" s="45" t="s">
        <v>42</v>
      </c>
      <c r="G49" s="44">
        <v>2</v>
      </c>
      <c r="H49" s="48"/>
      <c r="I49" s="48">
        <f t="shared" si="6"/>
        <v>0</v>
      </c>
      <c r="J49" s="49">
        <v>0.0065</v>
      </c>
      <c r="K49" s="50">
        <f t="shared" si="7"/>
        <v>0.013</v>
      </c>
      <c r="L49" s="49">
        <v>0</v>
      </c>
      <c r="M49" s="50">
        <f t="shared" si="8"/>
        <v>0</v>
      </c>
      <c r="N49" s="51">
        <v>21</v>
      </c>
      <c r="O49" s="25">
        <v>8</v>
      </c>
      <c r="P49" s="26" t="s">
        <v>39</v>
      </c>
    </row>
    <row r="50" spans="1:16" s="2" customFormat="1" ht="13.5" customHeight="1">
      <c r="A50" s="45">
        <v>33</v>
      </c>
      <c r="B50" s="45" t="s">
        <v>69</v>
      </c>
      <c r="C50" s="45" t="s">
        <v>70</v>
      </c>
      <c r="D50" s="46" t="s">
        <v>116</v>
      </c>
      <c r="E50" s="47" t="s">
        <v>117</v>
      </c>
      <c r="F50" s="45" t="s">
        <v>42</v>
      </c>
      <c r="G50" s="44">
        <v>2</v>
      </c>
      <c r="H50" s="48"/>
      <c r="I50" s="48">
        <f t="shared" si="6"/>
        <v>0</v>
      </c>
      <c r="J50" s="49">
        <v>0.0033</v>
      </c>
      <c r="K50" s="50">
        <f t="shared" si="7"/>
        <v>0.0066</v>
      </c>
      <c r="L50" s="49">
        <v>0</v>
      </c>
      <c r="M50" s="50">
        <f t="shared" si="8"/>
        <v>0</v>
      </c>
      <c r="N50" s="51">
        <v>21</v>
      </c>
      <c r="O50" s="25">
        <v>8</v>
      </c>
      <c r="P50" s="26" t="s">
        <v>39</v>
      </c>
    </row>
    <row r="51" spans="1:16" s="2" customFormat="1" ht="13.5" customHeight="1">
      <c r="A51" s="37">
        <v>34</v>
      </c>
      <c r="B51" s="37" t="s">
        <v>34</v>
      </c>
      <c r="C51" s="37" t="s">
        <v>91</v>
      </c>
      <c r="D51" s="38" t="s">
        <v>118</v>
      </c>
      <c r="E51" s="39" t="s">
        <v>119</v>
      </c>
      <c r="F51" s="37" t="s">
        <v>57</v>
      </c>
      <c r="G51" s="44">
        <v>14</v>
      </c>
      <c r="H51" s="41"/>
      <c r="I51" s="41">
        <f t="shared" si="6"/>
        <v>0</v>
      </c>
      <c r="J51" s="42">
        <v>0.0004</v>
      </c>
      <c r="K51" s="40">
        <f t="shared" si="7"/>
        <v>0.0056</v>
      </c>
      <c r="L51" s="42">
        <v>0</v>
      </c>
      <c r="M51" s="40">
        <f t="shared" si="8"/>
        <v>0</v>
      </c>
      <c r="N51" s="43">
        <v>21</v>
      </c>
      <c r="O51" s="24">
        <v>4</v>
      </c>
      <c r="P51" s="2" t="s">
        <v>39</v>
      </c>
    </row>
    <row r="52" spans="1:16" s="2" customFormat="1" ht="13.5" customHeight="1">
      <c r="A52" s="37">
        <v>35</v>
      </c>
      <c r="B52" s="37" t="s">
        <v>34</v>
      </c>
      <c r="C52" s="37" t="s">
        <v>91</v>
      </c>
      <c r="D52" s="38" t="s">
        <v>120</v>
      </c>
      <c r="E52" s="39" t="s">
        <v>121</v>
      </c>
      <c r="F52" s="37" t="s">
        <v>57</v>
      </c>
      <c r="G52" s="44">
        <v>26</v>
      </c>
      <c r="H52" s="41"/>
      <c r="I52" s="41">
        <f t="shared" si="6"/>
        <v>0</v>
      </c>
      <c r="J52" s="42">
        <v>0.00065</v>
      </c>
      <c r="K52" s="40">
        <f t="shared" si="7"/>
        <v>0.0169</v>
      </c>
      <c r="L52" s="42">
        <v>0</v>
      </c>
      <c r="M52" s="40">
        <f t="shared" si="8"/>
        <v>0</v>
      </c>
      <c r="N52" s="43">
        <v>21</v>
      </c>
      <c r="O52" s="24">
        <v>4</v>
      </c>
      <c r="P52" s="2" t="s">
        <v>39</v>
      </c>
    </row>
    <row r="53" spans="1:16" s="2" customFormat="1" ht="24" customHeight="1">
      <c r="A53" s="37">
        <v>36</v>
      </c>
      <c r="B53" s="37" t="s">
        <v>34</v>
      </c>
      <c r="C53" s="37" t="s">
        <v>91</v>
      </c>
      <c r="D53" s="38" t="s">
        <v>122</v>
      </c>
      <c r="E53" s="53" t="s">
        <v>123</v>
      </c>
      <c r="F53" s="37" t="s">
        <v>38</v>
      </c>
      <c r="G53" s="44">
        <v>2</v>
      </c>
      <c r="H53" s="41"/>
      <c r="I53" s="41">
        <f t="shared" si="6"/>
        <v>0</v>
      </c>
      <c r="J53" s="42">
        <v>0.0026</v>
      </c>
      <c r="K53" s="40">
        <f t="shared" si="7"/>
        <v>0.0052</v>
      </c>
      <c r="L53" s="42">
        <v>0</v>
      </c>
      <c r="M53" s="40">
        <f t="shared" si="8"/>
        <v>0</v>
      </c>
      <c r="N53" s="43">
        <v>21</v>
      </c>
      <c r="O53" s="24">
        <v>4</v>
      </c>
      <c r="P53" s="2" t="s">
        <v>39</v>
      </c>
    </row>
    <row r="54" spans="1:16" s="2" customFormat="1" ht="24" customHeight="1">
      <c r="A54" s="37">
        <v>37</v>
      </c>
      <c r="B54" s="37" t="s">
        <v>34</v>
      </c>
      <c r="C54" s="37" t="s">
        <v>91</v>
      </c>
      <c r="D54" s="38" t="s">
        <v>124</v>
      </c>
      <c r="E54" s="39" t="s">
        <v>125</v>
      </c>
      <c r="F54" s="37" t="s">
        <v>57</v>
      </c>
      <c r="G54" s="44">
        <v>63</v>
      </c>
      <c r="H54" s="41"/>
      <c r="I54" s="41">
        <f aca="true" t="shared" si="9" ref="I54:I59">ROUND(G54*H54,2)</f>
        <v>0</v>
      </c>
      <c r="J54" s="42">
        <v>0.1554</v>
      </c>
      <c r="K54" s="40">
        <f aca="true" t="shared" si="10" ref="K54:K59">G54*J54</f>
        <v>9.7902</v>
      </c>
      <c r="L54" s="42">
        <v>0</v>
      </c>
      <c r="M54" s="40">
        <f aca="true" t="shared" si="11" ref="M54:M59">G54*L54</f>
        <v>0</v>
      </c>
      <c r="N54" s="43">
        <v>21</v>
      </c>
      <c r="O54" s="24">
        <v>4</v>
      </c>
      <c r="P54" s="2" t="s">
        <v>39</v>
      </c>
    </row>
    <row r="55" spans="1:16" s="2" customFormat="1" ht="13.5" customHeight="1">
      <c r="A55" s="45">
        <v>38</v>
      </c>
      <c r="B55" s="45" t="s">
        <v>69</v>
      </c>
      <c r="C55" s="45" t="s">
        <v>70</v>
      </c>
      <c r="D55" s="46" t="s">
        <v>126</v>
      </c>
      <c r="E55" s="47" t="s">
        <v>127</v>
      </c>
      <c r="F55" s="45" t="s">
        <v>42</v>
      </c>
      <c r="G55" s="44">
        <v>63</v>
      </c>
      <c r="H55" s="48"/>
      <c r="I55" s="48">
        <f t="shared" si="9"/>
        <v>0</v>
      </c>
      <c r="J55" s="49">
        <v>0.0821</v>
      </c>
      <c r="K55" s="50">
        <f t="shared" si="10"/>
        <v>5.172300000000001</v>
      </c>
      <c r="L55" s="49">
        <v>0</v>
      </c>
      <c r="M55" s="50">
        <f t="shared" si="11"/>
        <v>0</v>
      </c>
      <c r="N55" s="51">
        <v>21</v>
      </c>
      <c r="O55" s="25">
        <v>8</v>
      </c>
      <c r="P55" s="26" t="s">
        <v>39</v>
      </c>
    </row>
    <row r="56" spans="1:16" s="2" customFormat="1" ht="13.5" customHeight="1">
      <c r="A56" s="37">
        <v>39</v>
      </c>
      <c r="B56" s="37" t="s">
        <v>34</v>
      </c>
      <c r="C56" s="37" t="s">
        <v>91</v>
      </c>
      <c r="D56" s="38" t="s">
        <v>128</v>
      </c>
      <c r="E56" s="39" t="s">
        <v>151</v>
      </c>
      <c r="F56" s="37" t="s">
        <v>84</v>
      </c>
      <c r="G56" s="44">
        <v>2</v>
      </c>
      <c r="H56" s="41"/>
      <c r="I56" s="41">
        <f t="shared" si="9"/>
        <v>0</v>
      </c>
      <c r="J56" s="42">
        <v>2.26672</v>
      </c>
      <c r="K56" s="40">
        <f t="shared" si="10"/>
        <v>4.53344</v>
      </c>
      <c r="L56" s="42">
        <v>0</v>
      </c>
      <c r="M56" s="40">
        <f t="shared" si="11"/>
        <v>0</v>
      </c>
      <c r="N56" s="43">
        <v>21</v>
      </c>
      <c r="O56" s="24">
        <v>4</v>
      </c>
      <c r="P56" s="2" t="s">
        <v>39</v>
      </c>
    </row>
    <row r="57" spans="1:16" s="2" customFormat="1" ht="24" customHeight="1">
      <c r="A57" s="37">
        <v>40</v>
      </c>
      <c r="B57" s="37" t="s">
        <v>34</v>
      </c>
      <c r="C57" s="37" t="s">
        <v>91</v>
      </c>
      <c r="D57" s="38" t="s">
        <v>129</v>
      </c>
      <c r="E57" s="53" t="s">
        <v>153</v>
      </c>
      <c r="F57" s="37" t="s">
        <v>57</v>
      </c>
      <c r="G57" s="44">
        <v>20.16</v>
      </c>
      <c r="H57" s="41"/>
      <c r="I57" s="41">
        <f t="shared" si="9"/>
        <v>0</v>
      </c>
      <c r="J57" s="42">
        <v>0</v>
      </c>
      <c r="K57" s="40">
        <f t="shared" si="10"/>
        <v>0</v>
      </c>
      <c r="L57" s="42">
        <v>0</v>
      </c>
      <c r="M57" s="40">
        <f t="shared" si="11"/>
        <v>0</v>
      </c>
      <c r="N57" s="43">
        <v>21</v>
      </c>
      <c r="O57" s="24">
        <v>4</v>
      </c>
      <c r="P57" s="2" t="s">
        <v>39</v>
      </c>
    </row>
    <row r="58" spans="1:16" s="2" customFormat="1" ht="13.5" customHeight="1">
      <c r="A58" s="45">
        <v>41</v>
      </c>
      <c r="B58" s="45" t="s">
        <v>69</v>
      </c>
      <c r="C58" s="45" t="s">
        <v>70</v>
      </c>
      <c r="D58" s="46" t="s">
        <v>130</v>
      </c>
      <c r="E58" s="54" t="s">
        <v>152</v>
      </c>
      <c r="F58" s="45" t="s">
        <v>57</v>
      </c>
      <c r="G58" s="44">
        <v>18</v>
      </c>
      <c r="H58" s="48"/>
      <c r="I58" s="48">
        <f t="shared" si="9"/>
        <v>0</v>
      </c>
      <c r="J58" s="49">
        <v>0.0447</v>
      </c>
      <c r="K58" s="50">
        <f t="shared" si="10"/>
        <v>0.8046</v>
      </c>
      <c r="L58" s="49">
        <v>0</v>
      </c>
      <c r="M58" s="50">
        <f t="shared" si="11"/>
        <v>0</v>
      </c>
      <c r="N58" s="51">
        <v>21</v>
      </c>
      <c r="O58" s="25">
        <v>8</v>
      </c>
      <c r="P58" s="26" t="s">
        <v>39</v>
      </c>
    </row>
    <row r="59" spans="1:16" s="2" customFormat="1" ht="13.5" customHeight="1">
      <c r="A59" s="37">
        <v>42</v>
      </c>
      <c r="B59" s="37" t="s">
        <v>34</v>
      </c>
      <c r="C59" s="37" t="s">
        <v>91</v>
      </c>
      <c r="D59" s="38" t="s">
        <v>131</v>
      </c>
      <c r="E59" s="39" t="s">
        <v>132</v>
      </c>
      <c r="F59" s="37" t="s">
        <v>57</v>
      </c>
      <c r="G59" s="44">
        <v>34</v>
      </c>
      <c r="H59" s="41"/>
      <c r="I59" s="41">
        <f t="shared" si="9"/>
        <v>0</v>
      </c>
      <c r="J59" s="42">
        <v>0</v>
      </c>
      <c r="K59" s="40">
        <f t="shared" si="10"/>
        <v>0</v>
      </c>
      <c r="L59" s="42">
        <v>0</v>
      </c>
      <c r="M59" s="40">
        <f t="shared" si="11"/>
        <v>0</v>
      </c>
      <c r="N59" s="43">
        <v>21</v>
      </c>
      <c r="O59" s="24">
        <v>4</v>
      </c>
      <c r="P59" s="2" t="s">
        <v>39</v>
      </c>
    </row>
    <row r="60" spans="1:16" s="2" customFormat="1" ht="13.5" customHeight="1">
      <c r="A60" s="37">
        <v>43</v>
      </c>
      <c r="B60" s="37" t="s">
        <v>34</v>
      </c>
      <c r="C60" s="37" t="s">
        <v>91</v>
      </c>
      <c r="D60" s="38" t="s">
        <v>133</v>
      </c>
      <c r="E60" s="39" t="s">
        <v>134</v>
      </c>
      <c r="F60" s="37" t="s">
        <v>57</v>
      </c>
      <c r="G60" s="44">
        <v>85</v>
      </c>
      <c r="H60" s="41"/>
      <c r="I60" s="41">
        <f>ROUND(G60*H60,2)</f>
        <v>0</v>
      </c>
      <c r="J60" s="42">
        <v>0</v>
      </c>
      <c r="K60" s="40">
        <f>G60*J60</f>
        <v>0</v>
      </c>
      <c r="L60" s="42">
        <v>0</v>
      </c>
      <c r="M60" s="40">
        <f>G60*L60</f>
        <v>0</v>
      </c>
      <c r="N60" s="43">
        <v>21</v>
      </c>
      <c r="O60" s="24">
        <v>4</v>
      </c>
      <c r="P60" s="2" t="s">
        <v>39</v>
      </c>
    </row>
    <row r="61" spans="1:16" s="10" customFormat="1" ht="12.75" customHeight="1">
      <c r="A61" s="32"/>
      <c r="B61" s="29" t="s">
        <v>3</v>
      </c>
      <c r="C61" s="32"/>
      <c r="D61" s="28" t="s">
        <v>136</v>
      </c>
      <c r="E61" s="28" t="s">
        <v>137</v>
      </c>
      <c r="F61" s="32"/>
      <c r="G61" s="52"/>
      <c r="H61" s="32"/>
      <c r="I61" s="30">
        <f>SUM(I62:I67)</f>
        <v>0</v>
      </c>
      <c r="J61" s="32"/>
      <c r="K61" s="31">
        <f>SUM(K62:K67)</f>
        <v>0</v>
      </c>
      <c r="L61" s="32"/>
      <c r="M61" s="31">
        <f>SUM(M62:M67)</f>
        <v>0</v>
      </c>
      <c r="N61" s="32"/>
      <c r="P61" s="11" t="s">
        <v>31</v>
      </c>
    </row>
    <row r="62" spans="1:16" s="2" customFormat="1" ht="13.5" customHeight="1">
      <c r="A62" s="37">
        <v>44</v>
      </c>
      <c r="B62" s="37" t="s">
        <v>34</v>
      </c>
      <c r="C62" s="37" t="s">
        <v>135</v>
      </c>
      <c r="D62" s="38" t="s">
        <v>138</v>
      </c>
      <c r="E62" s="39" t="s">
        <v>139</v>
      </c>
      <c r="F62" s="37" t="s">
        <v>84</v>
      </c>
      <c r="G62" s="44">
        <v>1</v>
      </c>
      <c r="H62" s="41"/>
      <c r="I62" s="41">
        <f aca="true" t="shared" si="12" ref="I62:I67">ROUND(G62*H62,2)</f>
        <v>0</v>
      </c>
      <c r="J62" s="42">
        <v>0</v>
      </c>
      <c r="K62" s="40">
        <f aca="true" t="shared" si="13" ref="K62:K67">G62*J62</f>
        <v>0</v>
      </c>
      <c r="L62" s="42">
        <v>0</v>
      </c>
      <c r="M62" s="40">
        <f aca="true" t="shared" si="14" ref="M62:M67">G62*L62</f>
        <v>0</v>
      </c>
      <c r="N62" s="43">
        <v>21</v>
      </c>
      <c r="O62" s="24">
        <v>512</v>
      </c>
      <c r="P62" s="2" t="s">
        <v>32</v>
      </c>
    </row>
    <row r="63" spans="1:16" s="2" customFormat="1" ht="13.5" customHeight="1">
      <c r="A63" s="37">
        <v>45</v>
      </c>
      <c r="B63" s="37" t="s">
        <v>34</v>
      </c>
      <c r="C63" s="37" t="s">
        <v>135</v>
      </c>
      <c r="D63" s="38" t="s">
        <v>140</v>
      </c>
      <c r="E63" s="39" t="s">
        <v>2</v>
      </c>
      <c r="F63" s="37" t="s">
        <v>89</v>
      </c>
      <c r="G63" s="44">
        <v>1</v>
      </c>
      <c r="H63" s="41"/>
      <c r="I63" s="41">
        <f t="shared" si="12"/>
        <v>0</v>
      </c>
      <c r="J63" s="42">
        <v>0</v>
      </c>
      <c r="K63" s="40">
        <f t="shared" si="13"/>
        <v>0</v>
      </c>
      <c r="L63" s="42">
        <v>0</v>
      </c>
      <c r="M63" s="40">
        <f t="shared" si="14"/>
        <v>0</v>
      </c>
      <c r="N63" s="43">
        <v>21</v>
      </c>
      <c r="O63" s="24">
        <v>512</v>
      </c>
      <c r="P63" s="2" t="s">
        <v>32</v>
      </c>
    </row>
    <row r="64" spans="1:16" s="2" customFormat="1" ht="13.5" customHeight="1">
      <c r="A64" s="37">
        <v>46</v>
      </c>
      <c r="B64" s="37" t="s">
        <v>34</v>
      </c>
      <c r="C64" s="37" t="s">
        <v>135</v>
      </c>
      <c r="D64" s="38" t="s">
        <v>141</v>
      </c>
      <c r="E64" s="39" t="s">
        <v>142</v>
      </c>
      <c r="F64" s="37" t="s">
        <v>89</v>
      </c>
      <c r="G64" s="44">
        <v>1</v>
      </c>
      <c r="H64" s="41"/>
      <c r="I64" s="41">
        <f t="shared" si="12"/>
        <v>0</v>
      </c>
      <c r="J64" s="42">
        <v>0</v>
      </c>
      <c r="K64" s="40">
        <f t="shared" si="13"/>
        <v>0</v>
      </c>
      <c r="L64" s="42">
        <v>0</v>
      </c>
      <c r="M64" s="40">
        <f t="shared" si="14"/>
        <v>0</v>
      </c>
      <c r="N64" s="43">
        <v>21</v>
      </c>
      <c r="O64" s="24">
        <v>512</v>
      </c>
      <c r="P64" s="2" t="s">
        <v>32</v>
      </c>
    </row>
    <row r="65" spans="1:16" s="2" customFormat="1" ht="13.5" customHeight="1">
      <c r="A65" s="37">
        <v>47</v>
      </c>
      <c r="B65" s="37" t="s">
        <v>34</v>
      </c>
      <c r="C65" s="37" t="s">
        <v>135</v>
      </c>
      <c r="D65" s="38" t="s">
        <v>143</v>
      </c>
      <c r="E65" s="39" t="s">
        <v>144</v>
      </c>
      <c r="F65" s="37" t="s">
        <v>89</v>
      </c>
      <c r="G65" s="44">
        <v>1</v>
      </c>
      <c r="H65" s="41"/>
      <c r="I65" s="41">
        <f t="shared" si="12"/>
        <v>0</v>
      </c>
      <c r="J65" s="42">
        <v>0</v>
      </c>
      <c r="K65" s="40">
        <f t="shared" si="13"/>
        <v>0</v>
      </c>
      <c r="L65" s="42">
        <v>0</v>
      </c>
      <c r="M65" s="40">
        <f t="shared" si="14"/>
        <v>0</v>
      </c>
      <c r="N65" s="43">
        <v>21</v>
      </c>
      <c r="O65" s="24">
        <v>512</v>
      </c>
      <c r="P65" s="2" t="s">
        <v>32</v>
      </c>
    </row>
    <row r="66" spans="1:16" s="2" customFormat="1" ht="13.5" customHeight="1">
      <c r="A66" s="37">
        <v>48</v>
      </c>
      <c r="B66" s="37" t="s">
        <v>34</v>
      </c>
      <c r="C66" s="37" t="s">
        <v>135</v>
      </c>
      <c r="D66" s="38" t="s">
        <v>145</v>
      </c>
      <c r="E66" s="39" t="s">
        <v>146</v>
      </c>
      <c r="F66" s="37" t="s">
        <v>89</v>
      </c>
      <c r="G66" s="44">
        <v>1</v>
      </c>
      <c r="H66" s="41"/>
      <c r="I66" s="41">
        <f t="shared" si="12"/>
        <v>0</v>
      </c>
      <c r="J66" s="42">
        <v>0</v>
      </c>
      <c r="K66" s="40">
        <f t="shared" si="13"/>
        <v>0</v>
      </c>
      <c r="L66" s="42">
        <v>0</v>
      </c>
      <c r="M66" s="40">
        <f t="shared" si="14"/>
        <v>0</v>
      </c>
      <c r="N66" s="43">
        <v>21</v>
      </c>
      <c r="O66" s="24">
        <v>512</v>
      </c>
      <c r="P66" s="2" t="s">
        <v>32</v>
      </c>
    </row>
    <row r="67" spans="1:16" s="2" customFormat="1" ht="13.5" customHeight="1">
      <c r="A67" s="37">
        <v>49</v>
      </c>
      <c r="B67" s="37" t="s">
        <v>34</v>
      </c>
      <c r="C67" s="37" t="s">
        <v>135</v>
      </c>
      <c r="D67" s="38" t="s">
        <v>147</v>
      </c>
      <c r="E67" s="39" t="s">
        <v>148</v>
      </c>
      <c r="F67" s="37" t="s">
        <v>89</v>
      </c>
      <c r="G67" s="44">
        <v>1</v>
      </c>
      <c r="H67" s="41"/>
      <c r="I67" s="41">
        <f t="shared" si="12"/>
        <v>0</v>
      </c>
      <c r="J67" s="42">
        <v>0</v>
      </c>
      <c r="K67" s="40">
        <f t="shared" si="13"/>
        <v>0</v>
      </c>
      <c r="L67" s="42">
        <v>0</v>
      </c>
      <c r="M67" s="40">
        <f t="shared" si="14"/>
        <v>0</v>
      </c>
      <c r="N67" s="43">
        <v>21</v>
      </c>
      <c r="O67" s="24">
        <v>512</v>
      </c>
      <c r="P67" s="2" t="s">
        <v>32</v>
      </c>
    </row>
    <row r="68" spans="1:14" s="13" customFormat="1" ht="12.75" customHeight="1">
      <c r="A68" s="55"/>
      <c r="B68" s="55"/>
      <c r="C68" s="55"/>
      <c r="D68" s="55"/>
      <c r="E68" s="56" t="s">
        <v>13</v>
      </c>
      <c r="F68" s="55"/>
      <c r="G68" s="55"/>
      <c r="H68" s="55"/>
      <c r="I68" s="57">
        <f>SUM(I15+I36+I43)</f>
        <v>0</v>
      </c>
      <c r="J68" s="55"/>
      <c r="K68" s="58" t="e">
        <f>K14+#REF!+#REF!+#REF!+#REF!+K61</f>
        <v>#REF!</v>
      </c>
      <c r="L68" s="55"/>
      <c r="M68" s="58" t="e">
        <f>M14+#REF!+#REF!+#REF!+#REF!+M61</f>
        <v>#REF!</v>
      </c>
      <c r="N68" s="55"/>
    </row>
    <row r="69" spans="1:14" ht="15.75" customHeight="1">
      <c r="A69" s="59"/>
      <c r="B69" s="59"/>
      <c r="C69" s="59"/>
      <c r="D69" s="59"/>
      <c r="E69" s="59"/>
      <c r="F69" s="59"/>
      <c r="G69" s="59"/>
      <c r="H69" s="60" t="s">
        <v>155</v>
      </c>
      <c r="I69" s="61">
        <f>I68*0.21</f>
        <v>0</v>
      </c>
      <c r="J69" s="59"/>
      <c r="K69" s="59"/>
      <c r="L69" s="59"/>
      <c r="M69" s="59"/>
      <c r="N69" s="59"/>
    </row>
    <row r="70" spans="1:14" ht="11.25" customHeight="1">
      <c r="A70" s="59"/>
      <c r="B70" s="59"/>
      <c r="C70" s="59"/>
      <c r="D70" s="59"/>
      <c r="E70" s="59"/>
      <c r="F70" s="59"/>
      <c r="G70" s="59"/>
      <c r="H70" s="60" t="s">
        <v>156</v>
      </c>
      <c r="I70" s="61">
        <f>SUM(I68:I69)</f>
        <v>0</v>
      </c>
      <c r="J70" s="59"/>
      <c r="K70" s="59"/>
      <c r="L70" s="59"/>
      <c r="M70" s="59"/>
      <c r="N70" s="59"/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Zdvořáková Blanka</cp:lastModifiedBy>
  <dcterms:created xsi:type="dcterms:W3CDTF">2016-10-21T11:41:55Z</dcterms:created>
  <dcterms:modified xsi:type="dcterms:W3CDTF">2017-08-25T05:32:30Z</dcterms:modified>
  <cp:category/>
  <cp:version/>
  <cp:contentType/>
  <cp:contentStatus/>
</cp:coreProperties>
</file>